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 activeTab="3"/>
  </bookViews>
  <sheets>
    <sheet name="结构（学硕）" sheetId="1" r:id="rId1"/>
    <sheet name="结构（专硕）" sheetId="10" r:id="rId2"/>
    <sheet name="防灾（学硕）" sheetId="2" r:id="rId3"/>
    <sheet name="防灾（专硕）" sheetId="9" r:id="rId4"/>
    <sheet name="管理" sheetId="3" r:id="rId5"/>
    <sheet name="建造" sheetId="4" r:id="rId6"/>
    <sheet name="桥梁" sheetId="5" r:id="rId7"/>
    <sheet name="岩土" sheetId="6" r:id="rId8"/>
    <sheet name="市政" sheetId="7" r:id="rId9"/>
    <sheet name="力学" sheetId="8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0"/>
  <c r="W9"/>
  <c r="W13"/>
  <c r="W15"/>
  <c r="W39"/>
  <c r="R41"/>
  <c r="W41" s="1"/>
  <c r="R42"/>
  <c r="W42" s="1"/>
  <c r="R40"/>
  <c r="W40" s="1"/>
  <c r="R32"/>
  <c r="W32" s="1"/>
  <c r="R36"/>
  <c r="R37"/>
  <c r="W37" s="1"/>
  <c r="R38"/>
  <c r="W38" s="1"/>
  <c r="S18" i="5" l="1"/>
  <c r="R18" s="1"/>
  <c r="W18" s="1"/>
  <c r="S13"/>
  <c r="R13" s="1"/>
  <c r="W13" s="1"/>
  <c r="S5"/>
  <c r="R5" s="1"/>
  <c r="W5" s="1"/>
  <c r="S6"/>
  <c r="R6" s="1"/>
  <c r="W6" s="1"/>
  <c r="S11"/>
  <c r="R11" s="1"/>
  <c r="W11" s="1"/>
  <c r="S10"/>
  <c r="R10" s="1"/>
  <c r="W10" s="1"/>
  <c r="S14"/>
  <c r="R14" s="1"/>
  <c r="W14" s="1"/>
  <c r="S15"/>
  <c r="R15" s="1"/>
  <c r="W15" s="1"/>
  <c r="S17"/>
  <c r="R17" s="1"/>
  <c r="W17" s="1"/>
  <c r="S12"/>
  <c r="R12" s="1"/>
  <c r="W12" s="1"/>
  <c r="S4"/>
  <c r="R4" s="1"/>
  <c r="W4" s="1"/>
  <c r="S19"/>
  <c r="R19" s="1"/>
  <c r="W19" s="1"/>
  <c r="S20"/>
  <c r="R20" s="1"/>
  <c r="W20" s="1"/>
  <c r="S9"/>
  <c r="R9" s="1"/>
  <c r="W9" s="1"/>
  <c r="S7"/>
  <c r="R7" s="1"/>
  <c r="W7" s="1"/>
  <c r="S3"/>
  <c r="R3"/>
  <c r="W3" s="1"/>
  <c r="S16"/>
  <c r="R16" s="1"/>
  <c r="W16" s="1"/>
  <c r="S8"/>
  <c r="R8" s="1"/>
  <c r="W8" s="1"/>
  <c r="U16" i="6"/>
  <c r="T16" s="1"/>
  <c r="Y16" s="1"/>
  <c r="U21"/>
  <c r="T21" s="1"/>
  <c r="Y21" s="1"/>
  <c r="U19"/>
  <c r="T19" s="1"/>
  <c r="Y19" s="1"/>
  <c r="U5"/>
  <c r="T5" s="1"/>
  <c r="Y5" s="1"/>
  <c r="U14"/>
  <c r="T14" s="1"/>
  <c r="Y14" s="1"/>
  <c r="U22"/>
  <c r="T22" s="1"/>
  <c r="Y22" s="1"/>
  <c r="U20"/>
  <c r="T20" s="1"/>
  <c r="Y20" s="1"/>
  <c r="U23"/>
  <c r="T23" s="1"/>
  <c r="Y23" s="1"/>
  <c r="U12"/>
  <c r="T12" s="1"/>
  <c r="Y12" s="1"/>
  <c r="U18"/>
  <c r="T18" s="1"/>
  <c r="Y18" s="1"/>
  <c r="U7"/>
  <c r="T7" s="1"/>
  <c r="Y7" s="1"/>
  <c r="U10"/>
  <c r="T10" s="1"/>
  <c r="Y10" s="1"/>
  <c r="U17"/>
  <c r="T17" s="1"/>
  <c r="Y17" s="1"/>
  <c r="U8"/>
  <c r="T8" s="1"/>
  <c r="Y8" s="1"/>
  <c r="U13"/>
  <c r="T13" s="1"/>
  <c r="Y13" s="1"/>
  <c r="U11"/>
  <c r="T11" s="1"/>
  <c r="Y11" s="1"/>
  <c r="U15"/>
  <c r="T15" s="1"/>
  <c r="Y15" s="1"/>
  <c r="U9"/>
  <c r="T9" s="1"/>
  <c r="Y9" s="1"/>
  <c r="U4"/>
  <c r="T4" s="1"/>
  <c r="Y4" s="1"/>
  <c r="U6"/>
  <c r="T6" s="1"/>
  <c r="Y6" s="1"/>
  <c r="U3"/>
  <c r="T3" s="1"/>
  <c r="Y3" s="1"/>
  <c r="S15" i="3"/>
  <c r="R15"/>
  <c r="W15" s="1"/>
  <c r="S21"/>
  <c r="R21"/>
  <c r="W21" s="1"/>
  <c r="S25"/>
  <c r="R25"/>
  <c r="W25" s="1"/>
  <c r="S12"/>
  <c r="R12"/>
  <c r="W12" s="1"/>
  <c r="S4"/>
  <c r="R4"/>
  <c r="W4" s="1"/>
  <c r="S24"/>
  <c r="R24"/>
  <c r="W24" s="1"/>
  <c r="S18"/>
  <c r="R18"/>
  <c r="W18" s="1"/>
  <c r="S14"/>
  <c r="R14"/>
  <c r="W14" s="1"/>
  <c r="S6"/>
  <c r="R6"/>
  <c r="W6" s="1"/>
  <c r="S13"/>
  <c r="R13"/>
  <c r="W13" s="1"/>
  <c r="S8"/>
  <c r="R8"/>
  <c r="W8" s="1"/>
  <c r="S7"/>
  <c r="R7"/>
  <c r="W7" s="1"/>
  <c r="S22"/>
  <c r="R22"/>
  <c r="W22" s="1"/>
  <c r="S17"/>
  <c r="R17"/>
  <c r="W17" s="1"/>
  <c r="S10"/>
  <c r="R10"/>
  <c r="W10" s="1"/>
  <c r="S5"/>
  <c r="R5"/>
  <c r="W5" s="1"/>
  <c r="S26"/>
  <c r="R26"/>
  <c r="W26" s="1"/>
  <c r="S20"/>
  <c r="R20"/>
  <c r="W20" s="1"/>
  <c r="S27"/>
  <c r="R27"/>
  <c r="W27" s="1"/>
  <c r="S19"/>
  <c r="R19"/>
  <c r="W19" s="1"/>
  <c r="S16"/>
  <c r="R16"/>
  <c r="W16" s="1"/>
  <c r="S3"/>
  <c r="R3"/>
  <c r="W3" s="1"/>
  <c r="S9"/>
  <c r="R9"/>
  <c r="W9" s="1"/>
  <c r="S11"/>
  <c r="R11"/>
  <c r="W11" s="1"/>
  <c r="S23"/>
  <c r="R23"/>
  <c r="W23" s="1"/>
  <c r="U24" i="4"/>
  <c r="T24"/>
  <c r="Y24" s="1"/>
  <c r="U14"/>
  <c r="T14"/>
  <c r="Y14" s="1"/>
  <c r="U21"/>
  <c r="T21"/>
  <c r="Y21" s="1"/>
  <c r="U15"/>
  <c r="T15"/>
  <c r="Y15" s="1"/>
  <c r="U8"/>
  <c r="T8"/>
  <c r="Y8" s="1"/>
  <c r="U19"/>
  <c r="T19"/>
  <c r="Y19" s="1"/>
  <c r="U9"/>
  <c r="T9"/>
  <c r="Y9" s="1"/>
  <c r="U13"/>
  <c r="T13"/>
  <c r="Y13" s="1"/>
  <c r="U11"/>
  <c r="T11"/>
  <c r="Y11" s="1"/>
  <c r="U6"/>
  <c r="T6"/>
  <c r="Y6" s="1"/>
  <c r="U3"/>
  <c r="T3"/>
  <c r="Y3" s="1"/>
  <c r="U22"/>
  <c r="T22"/>
  <c r="Y22" s="1"/>
  <c r="U5"/>
  <c r="T5"/>
  <c r="Y5" s="1"/>
  <c r="U16"/>
  <c r="T16"/>
  <c r="Y16" s="1"/>
  <c r="U23"/>
  <c r="T23"/>
  <c r="Y23" s="1"/>
  <c r="U12"/>
  <c r="T12"/>
  <c r="Y12" s="1"/>
  <c r="U7"/>
  <c r="T7"/>
  <c r="Y7" s="1"/>
  <c r="U10"/>
  <c r="T10"/>
  <c r="Y10" s="1"/>
  <c r="U4"/>
  <c r="T4"/>
  <c r="Y4" s="1"/>
  <c r="U17"/>
  <c r="T17"/>
  <c r="Y17" s="1"/>
  <c r="U20"/>
  <c r="T20"/>
  <c r="Y20" s="1"/>
  <c r="U18"/>
  <c r="T18"/>
  <c r="Y18" s="1"/>
  <c r="S10" i="8" l="1"/>
  <c r="R10" s="1"/>
  <c r="W10" s="1"/>
  <c r="S14"/>
  <c r="R14" s="1"/>
  <c r="W14" s="1"/>
  <c r="S12"/>
  <c r="R12" s="1"/>
  <c r="W12" s="1"/>
  <c r="S20"/>
  <c r="R20" s="1"/>
  <c r="W20" s="1"/>
  <c r="S17"/>
  <c r="R17" s="1"/>
  <c r="W17" s="1"/>
  <c r="S16"/>
  <c r="R16" s="1"/>
  <c r="W16" s="1"/>
  <c r="S21"/>
  <c r="R21" s="1"/>
  <c r="W21" s="1"/>
  <c r="S9"/>
  <c r="R9" s="1"/>
  <c r="W9" s="1"/>
  <c r="S11"/>
  <c r="R11" s="1"/>
  <c r="W11" s="1"/>
  <c r="S3"/>
  <c r="R3" s="1"/>
  <c r="W3" s="1"/>
  <c r="S8"/>
  <c r="R8" s="1"/>
  <c r="W8" s="1"/>
  <c r="S15"/>
  <c r="R15" s="1"/>
  <c r="W15" s="1"/>
  <c r="S19"/>
  <c r="R19" s="1"/>
  <c r="W19" s="1"/>
  <c r="S18"/>
  <c r="R18" s="1"/>
  <c r="W18" s="1"/>
  <c r="S7"/>
  <c r="R7" s="1"/>
  <c r="W7" s="1"/>
  <c r="S22"/>
  <c r="R22" s="1"/>
  <c r="W22" s="1"/>
  <c r="S6"/>
  <c r="R6" s="1"/>
  <c r="W6" s="1"/>
  <c r="S23"/>
  <c r="R23" s="1"/>
  <c r="W23" s="1"/>
  <c r="S4"/>
  <c r="R4" s="1"/>
  <c r="W4" s="1"/>
  <c r="S5"/>
  <c r="R5" s="1"/>
  <c r="W5" s="1"/>
  <c r="S24"/>
  <c r="R24" s="1"/>
  <c r="W24" s="1"/>
  <c r="S13"/>
  <c r="R13" s="1"/>
  <c r="W13" s="1"/>
  <c r="S21" i="7"/>
  <c r="R21" s="1"/>
  <c r="W21" s="1"/>
  <c r="S18"/>
  <c r="R18" s="1"/>
  <c r="W18" s="1"/>
  <c r="S9"/>
  <c r="R9" s="1"/>
  <c r="W9" s="1"/>
  <c r="S13"/>
  <c r="R13" s="1"/>
  <c r="W13" s="1"/>
  <c r="S16"/>
  <c r="R16" s="1"/>
  <c r="W16" s="1"/>
  <c r="S24"/>
  <c r="R24" s="1"/>
  <c r="W24" s="1"/>
  <c r="S25"/>
  <c r="R25" s="1"/>
  <c r="W25" s="1"/>
  <c r="S5"/>
  <c r="R5" s="1"/>
  <c r="W5" s="1"/>
  <c r="S19"/>
  <c r="R19" s="1"/>
  <c r="W19" s="1"/>
  <c r="S6"/>
  <c r="R6" s="1"/>
  <c r="W6" s="1"/>
  <c r="S10"/>
  <c r="R10" s="1"/>
  <c r="W10" s="1"/>
  <c r="S17"/>
  <c r="R17" s="1"/>
  <c r="W17" s="1"/>
  <c r="S27"/>
  <c r="R27" s="1"/>
  <c r="W27" s="1"/>
  <c r="S14"/>
  <c r="R14" s="1"/>
  <c r="W14" s="1"/>
  <c r="S20"/>
  <c r="R20" s="1"/>
  <c r="W20" s="1"/>
  <c r="S23"/>
  <c r="R23" s="1"/>
  <c r="W23" s="1"/>
  <c r="S15"/>
  <c r="R15" s="1"/>
  <c r="W15" s="1"/>
  <c r="S26"/>
  <c r="R26" s="1"/>
  <c r="W26" s="1"/>
  <c r="S11"/>
  <c r="R11" s="1"/>
  <c r="W11" s="1"/>
  <c r="S3"/>
  <c r="R3" s="1"/>
  <c r="W3" s="1"/>
  <c r="S4"/>
  <c r="R4" s="1"/>
  <c r="W4" s="1"/>
  <c r="S12"/>
  <c r="R12" s="1"/>
  <c r="W12" s="1"/>
  <c r="S7"/>
  <c r="R7" s="1"/>
  <c r="W7" s="1"/>
  <c r="S8"/>
  <c r="R8" s="1"/>
  <c r="W8" s="1"/>
  <c r="S22"/>
  <c r="R22" s="1"/>
  <c r="W22" s="1"/>
  <c r="U7" i="9" l="1"/>
  <c r="T7" s="1"/>
  <c r="Y7" s="1"/>
  <c r="U8"/>
  <c r="T8" s="1"/>
  <c r="Y8" s="1"/>
  <c r="U10"/>
  <c r="T10" s="1"/>
  <c r="Y10" s="1"/>
  <c r="U18"/>
  <c r="T18" s="1"/>
  <c r="Y18" s="1"/>
  <c r="U15"/>
  <c r="T15" s="1"/>
  <c r="Y15" s="1"/>
  <c r="U13"/>
  <c r="T13" s="1"/>
  <c r="Y13" s="1"/>
  <c r="U16"/>
  <c r="T16" s="1"/>
  <c r="Y16" s="1"/>
  <c r="U11"/>
  <c r="T11" s="1"/>
  <c r="Y11" s="1"/>
  <c r="U12"/>
  <c r="T12" s="1"/>
  <c r="Y12" s="1"/>
  <c r="U9"/>
  <c r="T9" s="1"/>
  <c r="Y9" s="1"/>
  <c r="U17"/>
  <c r="T17" s="1"/>
  <c r="Y17" s="1"/>
  <c r="U14"/>
  <c r="T14" s="1"/>
  <c r="Y14" s="1"/>
  <c r="U3"/>
  <c r="T3" s="1"/>
  <c r="Y3" s="1"/>
  <c r="U6"/>
  <c r="T6" s="1"/>
  <c r="Y6" s="1"/>
  <c r="U4"/>
  <c r="T4" s="1"/>
  <c r="Y4" s="1"/>
  <c r="U5"/>
  <c r="T5" s="1"/>
  <c r="Y5" s="1"/>
  <c r="U5" i="2"/>
  <c r="T5" s="1"/>
  <c r="Y5" s="1"/>
  <c r="U15"/>
  <c r="T15" s="1"/>
  <c r="Y15" s="1"/>
  <c r="U9"/>
  <c r="T9" s="1"/>
  <c r="Y9" s="1"/>
  <c r="U10"/>
  <c r="T10" s="1"/>
  <c r="Y10" s="1"/>
  <c r="U14"/>
  <c r="T14" s="1"/>
  <c r="Y14" s="1"/>
  <c r="U17"/>
  <c r="T17" s="1"/>
  <c r="Y17" s="1"/>
  <c r="U8"/>
  <c r="T8" s="1"/>
  <c r="Y8" s="1"/>
  <c r="U3"/>
  <c r="T3" s="1"/>
  <c r="Y3" s="1"/>
  <c r="U11"/>
  <c r="T11" s="1"/>
  <c r="Y11" s="1"/>
  <c r="U7"/>
  <c r="T7" s="1"/>
  <c r="Y7" s="1"/>
  <c r="U20"/>
  <c r="T20" s="1"/>
  <c r="Y20" s="1"/>
  <c r="U13"/>
  <c r="T13" s="1"/>
  <c r="Y13" s="1"/>
  <c r="U23"/>
  <c r="T23" s="1"/>
  <c r="Y23" s="1"/>
  <c r="U18"/>
  <c r="T18" s="1"/>
  <c r="Y18" s="1"/>
  <c r="U19"/>
  <c r="T19" s="1"/>
  <c r="Y19" s="1"/>
  <c r="U4"/>
  <c r="T4" s="1"/>
  <c r="Y4" s="1"/>
  <c r="U16"/>
  <c r="T16" s="1"/>
  <c r="Y16" s="1"/>
  <c r="U6"/>
  <c r="T6" s="1"/>
  <c r="Y6" s="1"/>
  <c r="U22"/>
  <c r="T22" s="1"/>
  <c r="Y22" s="1"/>
  <c r="U21"/>
  <c r="T21" s="1"/>
  <c r="Y21" s="1"/>
  <c r="U12"/>
  <c r="T12" s="1"/>
  <c r="Y12" s="1"/>
  <c r="R29" i="10"/>
  <c r="W29" s="1"/>
  <c r="S29"/>
  <c r="R3"/>
  <c r="W3" s="1"/>
  <c r="S3"/>
  <c r="R25"/>
  <c r="W25" s="1"/>
  <c r="S25"/>
  <c r="R12"/>
  <c r="W12" s="1"/>
  <c r="S12"/>
  <c r="R6"/>
  <c r="W6" s="1"/>
  <c r="S6"/>
  <c r="R8"/>
  <c r="W8" s="1"/>
  <c r="S8"/>
  <c r="R7"/>
  <c r="W7" s="1"/>
  <c r="S7"/>
  <c r="R24"/>
  <c r="W24" s="1"/>
  <c r="S24"/>
  <c r="R14"/>
  <c r="W14" s="1"/>
  <c r="S14"/>
  <c r="R4"/>
  <c r="W4" s="1"/>
  <c r="S4"/>
  <c r="S38"/>
  <c r="R35"/>
  <c r="W35" s="1"/>
  <c r="S35"/>
  <c r="S40"/>
  <c r="R10"/>
  <c r="W10" s="1"/>
  <c r="S10"/>
  <c r="R34"/>
  <c r="W34" s="1"/>
  <c r="S34"/>
  <c r="R31"/>
  <c r="W31" s="1"/>
  <c r="S31"/>
  <c r="R16"/>
  <c r="W16" s="1"/>
  <c r="S16"/>
  <c r="R17"/>
  <c r="W17" s="1"/>
  <c r="S17"/>
  <c r="S42"/>
  <c r="S37"/>
  <c r="R28"/>
  <c r="W28" s="1"/>
  <c r="S28"/>
  <c r="W36"/>
  <c r="S36"/>
  <c r="R11"/>
  <c r="W11" s="1"/>
  <c r="S11"/>
  <c r="R33"/>
  <c r="W33" s="1"/>
  <c r="S33"/>
  <c r="R4" i="1"/>
  <c r="W4" s="1"/>
  <c r="S45"/>
  <c r="R45"/>
  <c r="W45" s="1"/>
  <c r="S14"/>
  <c r="R14"/>
  <c r="W14" s="1"/>
  <c r="S9"/>
  <c r="R9"/>
  <c r="W9" s="1"/>
  <c r="R7"/>
  <c r="W7" s="1"/>
  <c r="S48"/>
  <c r="R48"/>
  <c r="W48" s="1"/>
  <c r="S44"/>
  <c r="R44"/>
  <c r="W44" s="1"/>
  <c r="S46"/>
  <c r="R46"/>
  <c r="W46" s="1"/>
  <c r="S54"/>
  <c r="R54"/>
  <c r="W54" s="1"/>
  <c r="S49"/>
  <c r="R49"/>
  <c r="W49" s="1"/>
  <c r="S53"/>
  <c r="R53"/>
  <c r="W53" s="1"/>
  <c r="S31"/>
  <c r="R31"/>
  <c r="W31" s="1"/>
  <c r="S34"/>
  <c r="R34"/>
  <c r="W34" s="1"/>
  <c r="S16"/>
  <c r="R16"/>
  <c r="W16" s="1"/>
  <c r="S13"/>
  <c r="R13"/>
  <c r="W13" s="1"/>
  <c r="W37"/>
  <c r="S11"/>
  <c r="R11"/>
  <c r="W11" s="1"/>
  <c r="S23"/>
  <c r="R23"/>
  <c r="W23" s="1"/>
  <c r="S17"/>
  <c r="R17"/>
  <c r="W17" s="1"/>
  <c r="S18"/>
  <c r="R18"/>
  <c r="W18" s="1"/>
  <c r="S27"/>
  <c r="R27"/>
  <c r="W27" s="1"/>
  <c r="S10"/>
  <c r="R10"/>
  <c r="W10" s="1"/>
  <c r="S52"/>
  <c r="R52"/>
  <c r="W52" s="1"/>
  <c r="S22"/>
  <c r="R22"/>
  <c r="W22" s="1"/>
  <c r="S8"/>
  <c r="R8"/>
  <c r="W8" s="1"/>
  <c r="S21"/>
  <c r="R21"/>
  <c r="W21" s="1"/>
  <c r="S20"/>
  <c r="R20"/>
  <c r="W20" s="1"/>
  <c r="S3"/>
  <c r="R3"/>
  <c r="W3" s="1"/>
  <c r="S35"/>
  <c r="R35"/>
  <c r="W35" s="1"/>
  <c r="S25"/>
  <c r="R25"/>
  <c r="W25" s="1"/>
</calcChain>
</file>

<file path=xl/sharedStrings.xml><?xml version="1.0" encoding="utf-8"?>
<sst xmlns="http://schemas.openxmlformats.org/spreadsheetml/2006/main" count="413" uniqueCount="59">
  <si>
    <t>学号</t>
  </si>
  <si>
    <t>非学位课各科成绩</t>
  </si>
  <si>
    <t>非学位课规格化成绩</t>
  </si>
  <si>
    <t>非学位课总学分</t>
  </si>
  <si>
    <t>总学分</t>
  </si>
  <si>
    <t>学位课规格化成绩</t>
  </si>
  <si>
    <t>班级</t>
  </si>
  <si>
    <t>综合学习成绩</t>
  </si>
  <si>
    <t>德育分</t>
  </si>
  <si>
    <t>科研分</t>
  </si>
  <si>
    <t>科研分备注</t>
  </si>
  <si>
    <t>德育分（换算）</t>
  </si>
  <si>
    <t>总得分</t>
  </si>
  <si>
    <t>成绩1</t>
  </si>
  <si>
    <t>学分1</t>
  </si>
  <si>
    <t>成绩2</t>
  </si>
  <si>
    <t>学分2</t>
  </si>
  <si>
    <t>成绩3</t>
  </si>
  <si>
    <t>学分3</t>
  </si>
  <si>
    <t>成绩4</t>
  </si>
  <si>
    <t>学分4</t>
  </si>
  <si>
    <t>成绩5</t>
  </si>
  <si>
    <t>学分5</t>
  </si>
  <si>
    <t>成绩6</t>
  </si>
  <si>
    <t>学分6</t>
  </si>
  <si>
    <t>成绩7</t>
  </si>
  <si>
    <t>学分7</t>
  </si>
  <si>
    <t>成绩8</t>
  </si>
  <si>
    <t>学分8</t>
  </si>
  <si>
    <t>2</t>
  </si>
  <si>
    <t>1</t>
  </si>
  <si>
    <t>84</t>
  </si>
  <si>
    <t>86</t>
  </si>
  <si>
    <t>82</t>
  </si>
  <si>
    <t>3</t>
  </si>
  <si>
    <t>成绩9</t>
    <phoneticPr fontId="2" type="noConversion"/>
  </si>
  <si>
    <t>学分9</t>
    <phoneticPr fontId="2" type="noConversion"/>
  </si>
  <si>
    <t>87</t>
  </si>
  <si>
    <t>83</t>
  </si>
  <si>
    <t>81</t>
  </si>
  <si>
    <t>79</t>
  </si>
  <si>
    <t>76</t>
  </si>
  <si>
    <t>80</t>
  </si>
  <si>
    <t>201269</t>
  </si>
  <si>
    <t>201271</t>
  </si>
  <si>
    <t>191158</t>
  </si>
  <si>
    <t>191226</t>
  </si>
  <si>
    <t>201379</t>
  </si>
  <si>
    <t>201380</t>
  </si>
  <si>
    <t>201387</t>
  </si>
  <si>
    <t>201393</t>
  </si>
  <si>
    <t>201396</t>
  </si>
  <si>
    <t>已修总学分</t>
  </si>
  <si>
    <t>成绩9</t>
    <phoneticPr fontId="8" type="noConversion"/>
  </si>
  <si>
    <t>学分9</t>
    <phoneticPr fontId="8" type="noConversion"/>
  </si>
  <si>
    <t>成绩9</t>
  </si>
  <si>
    <t>学分9</t>
  </si>
  <si>
    <r>
      <rPr>
        <sz val="11"/>
        <color theme="1"/>
        <rFont val="宋体"/>
        <family val="3"/>
        <charset val="134"/>
      </rPr>
      <t>学号</t>
    </r>
  </si>
  <si>
    <t>非学位课规格化成绩</t>
    <phoneticPr fontId="2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</si>
</sst>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);[Red]\(0\)"/>
    <numFmt numFmtId="178" formatCode="0.000_);\(0.000\)"/>
    <numFmt numFmtId="180" formatCode="0.000_);[Red]\(0.000\)"/>
    <numFmt numFmtId="181" formatCode="0.00_);[Red]\(0.00\)"/>
  </numFmts>
  <fonts count="20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Tahoma"/>
      <family val="2"/>
    </font>
    <font>
      <sz val="11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Tahoma"/>
      <family val="2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1"/>
      <name val="Tahoma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</cellStyleXfs>
  <cellXfs count="124">
    <xf numFmtId="0" fontId="0" fillId="0" borderId="0" xfId="0"/>
    <xf numFmtId="0" fontId="5" fillId="2" borderId="0" xfId="0" applyFont="1" applyFill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7" fillId="0" borderId="1" xfId="2" applyFill="1" applyBorder="1" applyAlignment="1">
      <alignment horizontal="center"/>
    </xf>
    <xf numFmtId="0" fontId="7" fillId="0" borderId="1" xfId="2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1" fillId="0" borderId="1" xfId="0" applyFont="1" applyFill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0" fillId="0" borderId="1" xfId="0" applyFill="1" applyBorder="1"/>
    <xf numFmtId="0" fontId="7" fillId="0" borderId="0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7" fontId="5" fillId="0" borderId="1" xfId="0" applyNumberFormat="1" applyFont="1" applyFill="1" applyBorder="1" applyAlignment="1">
      <alignment horizontal="center" wrapText="1"/>
    </xf>
    <xf numFmtId="176" fontId="5" fillId="0" borderId="1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178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176" fontId="0" fillId="0" borderId="1" xfId="0" applyNumberFormat="1" applyBorder="1"/>
    <xf numFmtId="0" fontId="17" fillId="0" borderId="1" xfId="0" applyFont="1" applyBorder="1"/>
    <xf numFmtId="176" fontId="17" fillId="0" borderId="1" xfId="0" applyNumberFormat="1" applyFont="1" applyBorder="1"/>
    <xf numFmtId="176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6" fontId="0" fillId="0" borderId="1" xfId="0" applyNumberFormat="1" applyFill="1" applyBorder="1"/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8" fontId="5" fillId="2" borderId="1" xfId="0" applyNumberFormat="1" applyFon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5" fillId="2" borderId="2" xfId="0" applyNumberFormat="1" applyFont="1" applyFill="1" applyBorder="1" applyAlignment="1">
      <alignment vertical="center"/>
    </xf>
    <xf numFmtId="0" fontId="0" fillId="0" borderId="3" xfId="0" applyBorder="1"/>
    <xf numFmtId="178" fontId="5" fillId="2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8" fillId="0" borderId="1" xfId="4" applyFont="1" applyFill="1" applyBorder="1" applyAlignment="1" applyProtection="1">
      <alignment horizontal="center" vertical="center"/>
    </xf>
    <xf numFmtId="0" fontId="10" fillId="0" borderId="0" xfId="0" applyFont="1"/>
    <xf numFmtId="0" fontId="10" fillId="0" borderId="1" xfId="4" applyFont="1" applyBorder="1" applyAlignment="1" applyProtection="1">
      <alignment horizontal="center" vertical="center"/>
    </xf>
    <xf numFmtId="0" fontId="10" fillId="0" borderId="1" xfId="4" applyFont="1" applyFill="1" applyBorder="1" applyAlignment="1" applyProtection="1">
      <alignment horizontal="center" vertical="center"/>
    </xf>
    <xf numFmtId="0" fontId="19" fillId="0" borderId="1" xfId="4" applyFont="1" applyFill="1" applyBorder="1" applyAlignment="1" applyProtection="1">
      <alignment horizontal="center" vertical="center"/>
    </xf>
    <xf numFmtId="0" fontId="19" fillId="0" borderId="1" xfId="4" applyFont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0" xfId="0" applyBorder="1"/>
    <xf numFmtId="176" fontId="3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opLeftCell="Q1" zoomScale="145" zoomScaleNormal="145" workbookViewId="0">
      <selection activeCell="AC1" sqref="AC1:AC1048576"/>
    </sheetView>
  </sheetViews>
  <sheetFormatPr defaultRowHeight="13.5"/>
  <sheetData>
    <row r="1" spans="1:28" s="1" customFormat="1" ht="15">
      <c r="A1" s="79" t="s">
        <v>0</v>
      </c>
      <c r="B1" s="81" t="s">
        <v>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2" t="s">
        <v>2</v>
      </c>
      <c r="S1" s="84" t="s">
        <v>3</v>
      </c>
      <c r="T1" s="86" t="s">
        <v>4</v>
      </c>
      <c r="U1" s="77" t="s">
        <v>5</v>
      </c>
      <c r="V1" s="81" t="s">
        <v>6</v>
      </c>
      <c r="W1" s="91" t="s">
        <v>7</v>
      </c>
      <c r="X1" s="93" t="s">
        <v>8</v>
      </c>
      <c r="Y1" s="93" t="s">
        <v>9</v>
      </c>
      <c r="Z1" s="93" t="s">
        <v>10</v>
      </c>
      <c r="AA1" s="95" t="s">
        <v>11</v>
      </c>
      <c r="AB1" s="88" t="s">
        <v>12</v>
      </c>
    </row>
    <row r="2" spans="1:28" s="4" customFormat="1" ht="14.25" customHeight="1">
      <c r="A2" s="80"/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3" t="s">
        <v>24</v>
      </c>
      <c r="N2" s="3" t="s">
        <v>25</v>
      </c>
      <c r="O2" s="3" t="s">
        <v>26</v>
      </c>
      <c r="P2" s="3" t="s">
        <v>27</v>
      </c>
      <c r="Q2" s="3" t="s">
        <v>28</v>
      </c>
      <c r="R2" s="83"/>
      <c r="S2" s="85"/>
      <c r="T2" s="87"/>
      <c r="U2" s="78"/>
      <c r="V2" s="80"/>
      <c r="W2" s="92"/>
      <c r="X2" s="94"/>
      <c r="Y2" s="94"/>
      <c r="Z2" s="94"/>
      <c r="AA2" s="96"/>
      <c r="AB2" s="89"/>
    </row>
    <row r="3" spans="1:28">
      <c r="A3" s="8">
        <v>201167</v>
      </c>
      <c r="B3" s="5">
        <v>88</v>
      </c>
      <c r="C3" s="5">
        <v>2</v>
      </c>
      <c r="D3" s="5">
        <v>87</v>
      </c>
      <c r="E3" s="5">
        <v>1</v>
      </c>
      <c r="F3" s="5">
        <v>83</v>
      </c>
      <c r="G3" s="5">
        <v>1</v>
      </c>
      <c r="H3" s="5">
        <v>83</v>
      </c>
      <c r="I3" s="5">
        <v>1</v>
      </c>
      <c r="J3" s="5">
        <v>87</v>
      </c>
      <c r="K3" s="5">
        <v>1</v>
      </c>
      <c r="L3" s="5">
        <v>84</v>
      </c>
      <c r="M3" s="5">
        <v>2</v>
      </c>
      <c r="N3" s="5">
        <v>91</v>
      </c>
      <c r="O3" s="5">
        <v>2</v>
      </c>
      <c r="P3" s="5"/>
      <c r="Q3" s="5"/>
      <c r="R3" s="6">
        <f>(B3*C3+D3*E3+F3*G3+H3*I3+J3*K3+L3*M3+N3*O3+P3*Q3)/(C3+E3+G3+I3+K3+M3+O3+Q3)</f>
        <v>86.6</v>
      </c>
      <c r="S3" s="5">
        <f>C3+E3+G3+I3+K3+M3+O3+Q3</f>
        <v>10</v>
      </c>
      <c r="T3" s="5"/>
      <c r="U3" s="6">
        <v>86.11</v>
      </c>
      <c r="V3" s="5">
        <v>1</v>
      </c>
      <c r="W3" s="6">
        <f>0.6*U3+0.4*R3</f>
        <v>86.305999999999997</v>
      </c>
      <c r="X3" s="10"/>
      <c r="Y3" s="10"/>
      <c r="Z3" s="10"/>
      <c r="AA3" s="10"/>
      <c r="AB3" s="10"/>
    </row>
    <row r="4" spans="1:28">
      <c r="A4" s="5">
        <v>201170</v>
      </c>
      <c r="B4" s="5">
        <v>87</v>
      </c>
      <c r="C4" s="5">
        <v>2</v>
      </c>
      <c r="D4" s="5">
        <v>81</v>
      </c>
      <c r="E4" s="5">
        <v>1</v>
      </c>
      <c r="F4" s="5">
        <v>82</v>
      </c>
      <c r="G4" s="5">
        <v>1</v>
      </c>
      <c r="H4" s="5">
        <v>83</v>
      </c>
      <c r="I4" s="5">
        <v>1</v>
      </c>
      <c r="J4" s="5">
        <v>93</v>
      </c>
      <c r="K4" s="5">
        <v>2</v>
      </c>
      <c r="L4" s="5">
        <v>83</v>
      </c>
      <c r="M4" s="5">
        <v>1</v>
      </c>
      <c r="N4" s="5">
        <v>77</v>
      </c>
      <c r="O4" s="5">
        <v>2</v>
      </c>
      <c r="P4" s="5"/>
      <c r="Q4" s="5"/>
      <c r="R4" s="6">
        <f>(B4*C4+D4*E4+F4*G4+H4*I4+J4*K4+L4*M4+N4*O4+P4*Q4)/(C4+E4+G4+I4+K4+M4+O4+Q4)</f>
        <v>84.3</v>
      </c>
      <c r="S4" s="5">
        <v>10</v>
      </c>
      <c r="T4" s="5"/>
      <c r="U4" s="6">
        <v>87.32</v>
      </c>
      <c r="V4" s="5">
        <v>1</v>
      </c>
      <c r="W4" s="6">
        <f>0.6*U4+0.4*R4</f>
        <v>86.111999999999995</v>
      </c>
      <c r="X4" s="10"/>
      <c r="Y4" s="10"/>
      <c r="Z4" s="10"/>
      <c r="AA4" s="10"/>
      <c r="AB4" s="10"/>
    </row>
    <row r="5" spans="1:28">
      <c r="A5" s="5">
        <v>201182</v>
      </c>
      <c r="B5" s="5">
        <v>87</v>
      </c>
      <c r="C5" s="5">
        <v>2</v>
      </c>
      <c r="D5" s="5">
        <v>83</v>
      </c>
      <c r="E5" s="5">
        <v>1</v>
      </c>
      <c r="F5" s="5">
        <v>83</v>
      </c>
      <c r="G5" s="5">
        <v>1</v>
      </c>
      <c r="H5" s="5">
        <v>84</v>
      </c>
      <c r="I5" s="5">
        <v>2</v>
      </c>
      <c r="J5" s="5">
        <v>92</v>
      </c>
      <c r="K5" s="5">
        <v>2</v>
      </c>
      <c r="L5" s="5">
        <v>83</v>
      </c>
      <c r="M5" s="5">
        <v>1</v>
      </c>
      <c r="N5" s="5">
        <v>83</v>
      </c>
      <c r="O5" s="5">
        <v>2</v>
      </c>
      <c r="P5" s="5"/>
      <c r="Q5" s="5"/>
      <c r="R5" s="6">
        <v>85.545454545454547</v>
      </c>
      <c r="S5" s="5">
        <v>11</v>
      </c>
      <c r="T5" s="5"/>
      <c r="U5" s="6">
        <v>85.89</v>
      </c>
      <c r="V5" s="5">
        <v>1</v>
      </c>
      <c r="W5" s="6">
        <v>85.752181818181811</v>
      </c>
      <c r="X5" s="10"/>
      <c r="Y5" s="10"/>
      <c r="Z5" s="10"/>
      <c r="AA5" s="10"/>
      <c r="AB5" s="10"/>
    </row>
    <row r="6" spans="1:28">
      <c r="A6" s="5">
        <v>201172</v>
      </c>
      <c r="B6" s="5">
        <v>87</v>
      </c>
      <c r="C6" s="5">
        <v>2</v>
      </c>
      <c r="D6" s="5">
        <v>82</v>
      </c>
      <c r="E6" s="5">
        <v>1</v>
      </c>
      <c r="F6" s="5">
        <v>84</v>
      </c>
      <c r="G6" s="5">
        <v>1</v>
      </c>
      <c r="H6" s="5">
        <v>81</v>
      </c>
      <c r="I6" s="5">
        <v>1</v>
      </c>
      <c r="J6" s="5">
        <v>87</v>
      </c>
      <c r="K6" s="5">
        <v>2</v>
      </c>
      <c r="L6" s="5">
        <v>83</v>
      </c>
      <c r="M6" s="5">
        <v>1</v>
      </c>
      <c r="N6" s="5">
        <v>87</v>
      </c>
      <c r="O6" s="5">
        <v>2</v>
      </c>
      <c r="P6" s="5"/>
      <c r="Q6" s="5"/>
      <c r="R6" s="6">
        <v>85.2</v>
      </c>
      <c r="S6" s="5">
        <v>10</v>
      </c>
      <c r="T6" s="5"/>
      <c r="U6" s="6">
        <v>85.84</v>
      </c>
      <c r="V6" s="5">
        <v>1</v>
      </c>
      <c r="W6" s="6">
        <v>85.584000000000003</v>
      </c>
      <c r="X6" s="10"/>
      <c r="Y6" s="10"/>
      <c r="Z6" s="10"/>
      <c r="AA6" s="10"/>
      <c r="AB6" s="10"/>
    </row>
    <row r="7" spans="1:28">
      <c r="A7" s="5">
        <v>201203</v>
      </c>
      <c r="B7" s="5">
        <v>87</v>
      </c>
      <c r="C7" s="5">
        <v>2</v>
      </c>
      <c r="D7" s="5">
        <v>86</v>
      </c>
      <c r="E7" s="5">
        <v>1</v>
      </c>
      <c r="F7" s="5">
        <v>82</v>
      </c>
      <c r="G7" s="5">
        <v>1</v>
      </c>
      <c r="H7" s="5">
        <v>83</v>
      </c>
      <c r="I7" s="5">
        <v>1</v>
      </c>
      <c r="J7" s="5">
        <v>83</v>
      </c>
      <c r="K7" s="5">
        <v>2</v>
      </c>
      <c r="L7" s="5">
        <v>81</v>
      </c>
      <c r="M7" s="5">
        <v>1</v>
      </c>
      <c r="N7" s="5">
        <v>78</v>
      </c>
      <c r="O7" s="5">
        <v>2</v>
      </c>
      <c r="P7" s="5"/>
      <c r="Q7" s="5"/>
      <c r="R7" s="6">
        <f>(B7*C7+D7*E7+F7*G7+H7*I7+J7*K7+L7*M7+N7*O7+P7*Q7)/(C7+E7+G7+I7+K7+M7+O7+Q7)</f>
        <v>82.8</v>
      </c>
      <c r="S7" s="5">
        <v>10</v>
      </c>
      <c r="T7" s="5"/>
      <c r="U7" s="6">
        <v>86</v>
      </c>
      <c r="V7" s="5">
        <v>1</v>
      </c>
      <c r="W7" s="6">
        <f>0.6*U7+0.4*R7</f>
        <v>84.72</v>
      </c>
      <c r="X7" s="10"/>
      <c r="Y7" s="10"/>
      <c r="Z7" s="10"/>
      <c r="AA7" s="10"/>
      <c r="AB7" s="10"/>
    </row>
    <row r="8" spans="1:28">
      <c r="A8" s="8">
        <v>201180</v>
      </c>
      <c r="B8" s="5">
        <v>88</v>
      </c>
      <c r="C8" s="5">
        <v>2</v>
      </c>
      <c r="D8" s="5">
        <v>78</v>
      </c>
      <c r="E8" s="5">
        <v>1</v>
      </c>
      <c r="F8" s="5">
        <v>80</v>
      </c>
      <c r="G8" s="5">
        <v>1</v>
      </c>
      <c r="H8" s="5">
        <v>83</v>
      </c>
      <c r="I8" s="5">
        <v>1</v>
      </c>
      <c r="J8" s="5">
        <v>80</v>
      </c>
      <c r="K8" s="5">
        <v>1</v>
      </c>
      <c r="L8" s="5">
        <v>79</v>
      </c>
      <c r="M8" s="5">
        <v>2</v>
      </c>
      <c r="N8" s="5">
        <v>89</v>
      </c>
      <c r="O8" s="5">
        <v>2</v>
      </c>
      <c r="P8" s="5"/>
      <c r="Q8" s="5"/>
      <c r="R8" s="6">
        <f>(B8*C8+D8*E8+F8*G8+H8*I8+J8*K8+L8*M8+N8*O8+P8*Q8)/(C8+E8+G8+I8+K8+M8+O8+Q8)</f>
        <v>83.3</v>
      </c>
      <c r="S8" s="5">
        <f>C8+E8+G8+I8+K8+M8+O8+Q8</f>
        <v>10</v>
      </c>
      <c r="T8" s="5"/>
      <c r="U8" s="6">
        <v>85.05</v>
      </c>
      <c r="V8" s="5">
        <v>1</v>
      </c>
      <c r="W8" s="6">
        <f>0.6*U8+0.4*R8</f>
        <v>84.35</v>
      </c>
      <c r="X8" s="10"/>
      <c r="Y8" s="10"/>
      <c r="Z8" s="10"/>
      <c r="AA8" s="10"/>
      <c r="AB8" s="10"/>
    </row>
    <row r="9" spans="1:28">
      <c r="A9" s="5">
        <v>201202</v>
      </c>
      <c r="B9" s="5">
        <v>86</v>
      </c>
      <c r="C9" s="5">
        <v>2</v>
      </c>
      <c r="D9" s="5">
        <v>79</v>
      </c>
      <c r="E9" s="5">
        <v>1</v>
      </c>
      <c r="F9" s="5">
        <v>85</v>
      </c>
      <c r="G9" s="5">
        <v>1</v>
      </c>
      <c r="H9" s="5">
        <v>82</v>
      </c>
      <c r="I9" s="5">
        <v>1</v>
      </c>
      <c r="J9" s="5">
        <v>80</v>
      </c>
      <c r="K9" s="5">
        <v>1</v>
      </c>
      <c r="L9" s="5">
        <v>83</v>
      </c>
      <c r="M9" s="5">
        <v>2</v>
      </c>
      <c r="N9" s="5"/>
      <c r="O9" s="5"/>
      <c r="P9" s="5"/>
      <c r="Q9" s="5"/>
      <c r="R9" s="6">
        <f>(B9*C9+D9*E9+F9*G9+H9*I9+J9*K9+L9*M9+N9*O9+P9*Q9)/(C9+E9+G9+I9+K9+M9+O9+Q9)</f>
        <v>83</v>
      </c>
      <c r="S9" s="5">
        <f>C9+E9+G9+I9+K9+M9+O9+Q9</f>
        <v>8</v>
      </c>
      <c r="T9" s="5"/>
      <c r="U9" s="6">
        <v>85.21</v>
      </c>
      <c r="V9" s="5">
        <v>1</v>
      </c>
      <c r="W9" s="6">
        <f>0.6*U9+0.4*R9</f>
        <v>84.325999999999993</v>
      </c>
      <c r="X9" s="10"/>
      <c r="Y9" s="10"/>
      <c r="Z9" s="10"/>
      <c r="AA9" s="10"/>
      <c r="AB9" s="10"/>
    </row>
    <row r="10" spans="1:28">
      <c r="A10" s="8">
        <v>201187</v>
      </c>
      <c r="B10" s="5">
        <v>87</v>
      </c>
      <c r="C10" s="5">
        <v>2</v>
      </c>
      <c r="D10" s="5">
        <v>84</v>
      </c>
      <c r="E10" s="5">
        <v>1</v>
      </c>
      <c r="F10" s="5">
        <v>81</v>
      </c>
      <c r="G10" s="5">
        <v>1</v>
      </c>
      <c r="H10" s="5">
        <v>83</v>
      </c>
      <c r="I10" s="5">
        <v>1</v>
      </c>
      <c r="J10" s="5">
        <v>78</v>
      </c>
      <c r="K10" s="5">
        <v>2</v>
      </c>
      <c r="L10" s="5">
        <v>81</v>
      </c>
      <c r="M10" s="5">
        <v>1</v>
      </c>
      <c r="N10" s="5"/>
      <c r="O10" s="5"/>
      <c r="P10" s="5"/>
      <c r="Q10" s="5"/>
      <c r="R10" s="6">
        <f>(B10*C10+D10*E10+F10*G10+H10*I10+J10*K10+L10*M10+N10*O10+P10*Q10)/(C10+E10+G10+I10+K10+M10+O10+Q10)</f>
        <v>82.375</v>
      </c>
      <c r="S10" s="5">
        <f>C10+E10+G10+I10+K10+M10+O10+Q10</f>
        <v>8</v>
      </c>
      <c r="T10" s="5"/>
      <c r="U10" s="6">
        <v>85.61</v>
      </c>
      <c r="V10" s="5">
        <v>1</v>
      </c>
      <c r="W10" s="6">
        <f>0.6*U10+0.4*R10</f>
        <v>84.316000000000003</v>
      </c>
      <c r="X10" s="10"/>
      <c r="Y10" s="10"/>
      <c r="Z10" s="10"/>
      <c r="AA10" s="10"/>
      <c r="AB10" s="10"/>
    </row>
    <row r="11" spans="1:28">
      <c r="A11" s="8">
        <v>201204</v>
      </c>
      <c r="B11" s="5">
        <v>82</v>
      </c>
      <c r="C11" s="5">
        <v>2</v>
      </c>
      <c r="D11" s="5">
        <v>71</v>
      </c>
      <c r="E11" s="5">
        <v>1</v>
      </c>
      <c r="F11" s="5">
        <v>79</v>
      </c>
      <c r="G11" s="5">
        <v>1</v>
      </c>
      <c r="H11" s="5">
        <v>80</v>
      </c>
      <c r="I11" s="5">
        <v>3</v>
      </c>
      <c r="J11" s="5">
        <v>82</v>
      </c>
      <c r="K11" s="5">
        <v>1</v>
      </c>
      <c r="L11" s="5">
        <v>80</v>
      </c>
      <c r="M11" s="5">
        <v>2</v>
      </c>
      <c r="N11" s="5"/>
      <c r="O11" s="5"/>
      <c r="P11" s="5"/>
      <c r="Q11" s="5"/>
      <c r="R11" s="6">
        <f>(B11*C11+D11*E11+F11*G11+H11*I11+J11*K11+L11*M11+N11*O11+P11*Q11)/(C11+E11+G11+I11+K11+M11+O11+Q11)</f>
        <v>79.599999999999994</v>
      </c>
      <c r="S11" s="5">
        <f>C11+E11+G11+I11+K11+M11+O11+Q11</f>
        <v>10</v>
      </c>
      <c r="T11" s="5"/>
      <c r="U11" s="6">
        <v>87.32</v>
      </c>
      <c r="V11" s="5">
        <v>1</v>
      </c>
      <c r="W11" s="6">
        <f>0.6*U11+0.4*R11</f>
        <v>84.231999999999999</v>
      </c>
      <c r="X11" s="10"/>
      <c r="Y11" s="10"/>
      <c r="Z11" s="10"/>
      <c r="AA11" s="10"/>
      <c r="AB11" s="10"/>
    </row>
    <row r="12" spans="1:28">
      <c r="A12" s="5">
        <v>201201</v>
      </c>
      <c r="B12" s="5">
        <v>86</v>
      </c>
      <c r="C12" s="5">
        <v>2</v>
      </c>
      <c r="D12" s="5">
        <v>79</v>
      </c>
      <c r="E12" s="5">
        <v>1</v>
      </c>
      <c r="F12" s="5">
        <v>81</v>
      </c>
      <c r="G12" s="5">
        <v>1</v>
      </c>
      <c r="H12" s="5">
        <v>81</v>
      </c>
      <c r="I12" s="5">
        <v>1</v>
      </c>
      <c r="J12" s="5">
        <v>90</v>
      </c>
      <c r="K12" s="5">
        <v>2</v>
      </c>
      <c r="L12" s="5">
        <v>83</v>
      </c>
      <c r="M12" s="5">
        <v>1</v>
      </c>
      <c r="N12" s="5"/>
      <c r="O12" s="5"/>
      <c r="P12" s="5"/>
      <c r="Q12" s="5"/>
      <c r="R12" s="6">
        <v>84.5</v>
      </c>
      <c r="S12" s="5">
        <v>8</v>
      </c>
      <c r="T12" s="5"/>
      <c r="U12" s="6">
        <v>83.53</v>
      </c>
      <c r="V12" s="5">
        <v>1</v>
      </c>
      <c r="W12" s="6">
        <v>83.918000000000006</v>
      </c>
      <c r="X12" s="10"/>
      <c r="Y12" s="10"/>
      <c r="Z12" s="10"/>
      <c r="AA12" s="10"/>
      <c r="AB12" s="10"/>
    </row>
    <row r="13" spans="1:28">
      <c r="A13" s="8">
        <v>201207</v>
      </c>
      <c r="B13" s="5">
        <v>86</v>
      </c>
      <c r="C13" s="5">
        <v>2</v>
      </c>
      <c r="D13" s="5">
        <v>84</v>
      </c>
      <c r="E13" s="5">
        <v>1</v>
      </c>
      <c r="F13" s="5">
        <v>81</v>
      </c>
      <c r="G13" s="5">
        <v>1</v>
      </c>
      <c r="H13" s="5">
        <v>83</v>
      </c>
      <c r="I13" s="5">
        <v>1</v>
      </c>
      <c r="J13" s="5">
        <v>81</v>
      </c>
      <c r="K13" s="5">
        <v>1</v>
      </c>
      <c r="L13" s="5">
        <v>87</v>
      </c>
      <c r="M13" s="5">
        <v>2</v>
      </c>
      <c r="N13" s="5"/>
      <c r="O13" s="5"/>
      <c r="P13" s="5"/>
      <c r="Q13" s="5"/>
      <c r="R13" s="6">
        <f>(B13*C13+D13*E13+F13*G13+H13*I13+J13*K13+L13*M13+N13*O13+P13*Q13)/(C13+E13+G13+I13+K13+M13+O13+Q13)</f>
        <v>84.375</v>
      </c>
      <c r="S13" s="5">
        <f>C13+E13+G13+I13+K13+M13+O13+Q13</f>
        <v>8</v>
      </c>
      <c r="T13" s="5"/>
      <c r="U13" s="6">
        <v>83.56</v>
      </c>
      <c r="V13" s="5">
        <v>1</v>
      </c>
      <c r="W13" s="6">
        <f>0.6*U13+0.4*R13</f>
        <v>83.885999999999996</v>
      </c>
      <c r="X13" s="10"/>
      <c r="Y13" s="10"/>
      <c r="Z13" s="10"/>
      <c r="AA13" s="10"/>
      <c r="AB13" s="10"/>
    </row>
    <row r="14" spans="1:28">
      <c r="A14" s="5">
        <v>201173</v>
      </c>
      <c r="B14" s="5">
        <v>86</v>
      </c>
      <c r="C14" s="5">
        <v>2</v>
      </c>
      <c r="D14" s="5">
        <v>82</v>
      </c>
      <c r="E14" s="5">
        <v>1</v>
      </c>
      <c r="F14" s="5">
        <v>80</v>
      </c>
      <c r="G14" s="5">
        <v>1</v>
      </c>
      <c r="H14" s="5">
        <v>83</v>
      </c>
      <c r="I14" s="5">
        <v>1</v>
      </c>
      <c r="J14" s="5">
        <v>82</v>
      </c>
      <c r="K14" s="5">
        <v>2</v>
      </c>
      <c r="L14" s="5">
        <v>82</v>
      </c>
      <c r="M14" s="5">
        <v>1</v>
      </c>
      <c r="N14" s="5">
        <v>81</v>
      </c>
      <c r="O14" s="5">
        <v>2</v>
      </c>
      <c r="P14" s="5"/>
      <c r="Q14" s="5"/>
      <c r="R14" s="6">
        <f>(B14*C14+D14*E14+F14*G14+H14*I14+J14*K14+L14*M14+N14*O14+P14*Q14)/(C14+E14+G14+I14+K14+M14+O14+Q14)</f>
        <v>82.5</v>
      </c>
      <c r="S14" s="5">
        <f>C14+E14+G14+I14+K14+M14+O14+Q14</f>
        <v>10</v>
      </c>
      <c r="T14" s="5"/>
      <c r="U14" s="6">
        <v>84.56</v>
      </c>
      <c r="V14" s="5">
        <v>1</v>
      </c>
      <c r="W14" s="6">
        <f>0.6*U14+0.4*R14</f>
        <v>83.73599999999999</v>
      </c>
      <c r="X14" s="10"/>
      <c r="Y14" s="10"/>
      <c r="Z14" s="10"/>
      <c r="AA14" s="10"/>
      <c r="AB14" s="10"/>
    </row>
    <row r="15" spans="1:28">
      <c r="A15" s="5">
        <v>201219</v>
      </c>
      <c r="B15" s="5">
        <v>84</v>
      </c>
      <c r="C15" s="5">
        <v>2</v>
      </c>
      <c r="D15" s="5">
        <v>82</v>
      </c>
      <c r="E15" s="5">
        <v>2</v>
      </c>
      <c r="F15" s="5">
        <v>80</v>
      </c>
      <c r="G15" s="5">
        <v>1</v>
      </c>
      <c r="H15" s="5">
        <v>81</v>
      </c>
      <c r="I15" s="5">
        <v>1</v>
      </c>
      <c r="J15" s="5">
        <v>90</v>
      </c>
      <c r="K15" s="5">
        <v>3</v>
      </c>
      <c r="L15" s="5">
        <v>84</v>
      </c>
      <c r="M15" s="5">
        <v>1</v>
      </c>
      <c r="N15" s="5"/>
      <c r="O15" s="5"/>
      <c r="P15" s="5"/>
      <c r="Q15" s="5"/>
      <c r="R15" s="6">
        <v>84.7</v>
      </c>
      <c r="S15" s="5">
        <v>10</v>
      </c>
      <c r="T15" s="5"/>
      <c r="U15" s="6">
        <v>82.94</v>
      </c>
      <c r="V15" s="5">
        <v>1</v>
      </c>
      <c r="W15" s="6">
        <v>83.644000000000005</v>
      </c>
      <c r="X15" s="10"/>
      <c r="Y15" s="10"/>
      <c r="Z15" s="10"/>
      <c r="AA15" s="10"/>
      <c r="AB15" s="10"/>
    </row>
    <row r="16" spans="1:28">
      <c r="A16" s="8">
        <v>201208</v>
      </c>
      <c r="B16" s="5">
        <v>86</v>
      </c>
      <c r="C16" s="5">
        <v>2</v>
      </c>
      <c r="D16" s="5">
        <v>79</v>
      </c>
      <c r="E16" s="5">
        <v>1</v>
      </c>
      <c r="F16" s="5">
        <v>81</v>
      </c>
      <c r="G16" s="5">
        <v>1</v>
      </c>
      <c r="H16" s="5">
        <v>83</v>
      </c>
      <c r="I16" s="5">
        <v>1</v>
      </c>
      <c r="J16" s="5">
        <v>83</v>
      </c>
      <c r="K16" s="5">
        <v>2</v>
      </c>
      <c r="L16" s="5">
        <v>81</v>
      </c>
      <c r="M16" s="5">
        <v>1</v>
      </c>
      <c r="N16" s="5">
        <v>81</v>
      </c>
      <c r="O16" s="5">
        <v>2</v>
      </c>
      <c r="P16" s="5"/>
      <c r="Q16" s="5"/>
      <c r="R16" s="6">
        <f>(B16*C16+D16*E16+F16*G16+H16*I16+J16*K16+L16*M16+N16*O16+P16*Q16)/(C16+E16+G16+I16+K16+M16+O16+Q16)</f>
        <v>82.4</v>
      </c>
      <c r="S16" s="5">
        <f>C16+E16+G16+I16+K16+M16+O16+Q16</f>
        <v>10</v>
      </c>
      <c r="T16" s="5"/>
      <c r="U16" s="6">
        <v>84</v>
      </c>
      <c r="V16" s="5">
        <v>1</v>
      </c>
      <c r="W16" s="6">
        <f>0.6*U16+0.4*R16</f>
        <v>83.36</v>
      </c>
      <c r="X16" s="10"/>
      <c r="Y16" s="10"/>
      <c r="Z16" s="10"/>
      <c r="AA16" s="10"/>
      <c r="AB16" s="10"/>
    </row>
    <row r="17" spans="1:28">
      <c r="A17" s="8">
        <v>201196</v>
      </c>
      <c r="B17" s="5">
        <v>87</v>
      </c>
      <c r="C17" s="5">
        <v>2</v>
      </c>
      <c r="D17" s="5">
        <v>86</v>
      </c>
      <c r="E17" s="5">
        <v>1</v>
      </c>
      <c r="F17" s="5">
        <v>83</v>
      </c>
      <c r="G17" s="5">
        <v>2</v>
      </c>
      <c r="H17" s="5">
        <v>79</v>
      </c>
      <c r="I17" s="5">
        <v>1</v>
      </c>
      <c r="J17" s="5">
        <v>83</v>
      </c>
      <c r="K17" s="5">
        <v>1</v>
      </c>
      <c r="L17" s="5">
        <v>82</v>
      </c>
      <c r="M17" s="5">
        <v>1</v>
      </c>
      <c r="N17" s="5"/>
      <c r="O17" s="5"/>
      <c r="P17" s="5"/>
      <c r="Q17" s="5"/>
      <c r="R17" s="6">
        <f>(B17*C17+D17*E17+F17*G17+H17*I17+J17*K17+L17*M17+N17*O17+P17*Q17)/(C17+E17+G17+I17+K17+M17+O17+Q17)</f>
        <v>83.75</v>
      </c>
      <c r="S17" s="5">
        <f>C17+E17+G17+I17+K17+M17+O17+Q17</f>
        <v>8</v>
      </c>
      <c r="T17" s="5"/>
      <c r="U17" s="6">
        <v>83.06</v>
      </c>
      <c r="V17" s="5">
        <v>1</v>
      </c>
      <c r="W17" s="6">
        <f>0.6*U17+0.4*R17</f>
        <v>83.335999999999999</v>
      </c>
      <c r="X17" s="10"/>
      <c r="Y17" s="10"/>
      <c r="Z17" s="10"/>
      <c r="AA17" s="10"/>
      <c r="AB17" s="10"/>
    </row>
    <row r="18" spans="1:28">
      <c r="A18" s="8">
        <v>201191</v>
      </c>
      <c r="B18" s="5">
        <v>88</v>
      </c>
      <c r="C18" s="5">
        <v>2</v>
      </c>
      <c r="D18" s="5">
        <v>83</v>
      </c>
      <c r="E18" s="5">
        <v>1</v>
      </c>
      <c r="F18" s="5">
        <v>79</v>
      </c>
      <c r="G18" s="5">
        <v>2</v>
      </c>
      <c r="H18" s="5">
        <v>80</v>
      </c>
      <c r="I18" s="5">
        <v>1</v>
      </c>
      <c r="J18" s="5">
        <v>83</v>
      </c>
      <c r="K18" s="5">
        <v>1</v>
      </c>
      <c r="L18" s="5">
        <v>80</v>
      </c>
      <c r="M18" s="5">
        <v>1</v>
      </c>
      <c r="N18" s="5"/>
      <c r="O18" s="5"/>
      <c r="P18" s="5"/>
      <c r="Q18" s="5"/>
      <c r="R18" s="6">
        <f>(B18*C18+D18*E18+F18*G18+H18*I18+J18*K18+L18*M18+N18*O18+P18*Q18)/(C18+E18+G18+I18+K18+M18+O18+Q18)</f>
        <v>82.5</v>
      </c>
      <c r="S18" s="5">
        <f>C18+E18+G18+I18+K18+M18+O18+Q18</f>
        <v>8</v>
      </c>
      <c r="T18" s="5"/>
      <c r="U18" s="6">
        <v>83.84</v>
      </c>
      <c r="V18" s="5">
        <v>1</v>
      </c>
      <c r="W18" s="6">
        <f>0.6*U18+0.4*R18</f>
        <v>83.304000000000002</v>
      </c>
      <c r="X18" s="10"/>
      <c r="Y18" s="10"/>
      <c r="Z18" s="10"/>
      <c r="AA18" s="10"/>
      <c r="AB18" s="10"/>
    </row>
    <row r="19" spans="1:28">
      <c r="A19" s="5">
        <v>201189</v>
      </c>
      <c r="B19" s="5">
        <v>80</v>
      </c>
      <c r="C19" s="5">
        <v>1</v>
      </c>
      <c r="D19" s="5">
        <v>86</v>
      </c>
      <c r="E19" s="5">
        <v>2</v>
      </c>
      <c r="F19" s="5">
        <v>81</v>
      </c>
      <c r="G19" s="5">
        <v>1</v>
      </c>
      <c r="H19" s="5">
        <v>83</v>
      </c>
      <c r="I19" s="5">
        <v>1</v>
      </c>
      <c r="J19" s="5">
        <v>77</v>
      </c>
      <c r="K19" s="5">
        <v>2</v>
      </c>
      <c r="L19" s="5">
        <v>82</v>
      </c>
      <c r="M19" s="5">
        <v>1</v>
      </c>
      <c r="N19" s="5">
        <v>78</v>
      </c>
      <c r="O19" s="5">
        <v>2</v>
      </c>
      <c r="P19" s="5"/>
      <c r="Q19" s="5"/>
      <c r="R19" s="6">
        <v>80.8</v>
      </c>
      <c r="S19" s="5">
        <v>10</v>
      </c>
      <c r="T19" s="5"/>
      <c r="U19" s="6">
        <v>84.95</v>
      </c>
      <c r="V19" s="5">
        <v>1</v>
      </c>
      <c r="W19" s="6">
        <v>83.289999999999992</v>
      </c>
      <c r="X19" s="10"/>
      <c r="Y19" s="10"/>
      <c r="Z19" s="10"/>
      <c r="AA19" s="10"/>
      <c r="AB19" s="10"/>
    </row>
    <row r="20" spans="1:28">
      <c r="A20" s="8">
        <v>201168</v>
      </c>
      <c r="B20" s="5">
        <v>87</v>
      </c>
      <c r="C20" s="5">
        <v>2</v>
      </c>
      <c r="D20" s="5">
        <v>80</v>
      </c>
      <c r="E20" s="5">
        <v>1</v>
      </c>
      <c r="F20" s="5">
        <v>82</v>
      </c>
      <c r="G20" s="5">
        <v>1</v>
      </c>
      <c r="H20" s="5">
        <v>80</v>
      </c>
      <c r="I20" s="5">
        <v>2</v>
      </c>
      <c r="J20" s="5">
        <v>82</v>
      </c>
      <c r="K20" s="5">
        <v>1</v>
      </c>
      <c r="L20" s="5">
        <v>82</v>
      </c>
      <c r="M20" s="5">
        <v>2</v>
      </c>
      <c r="N20" s="5"/>
      <c r="O20" s="5"/>
      <c r="P20" s="5"/>
      <c r="Q20" s="5"/>
      <c r="R20" s="6">
        <f>(B20*C20+D20*E20+F20*G20+H20*I20+J20*K20+L20*M20+N20*O20+P20*Q20)/(C20+E20+G20+I20+K20+M20+O20+Q20)</f>
        <v>82.444444444444443</v>
      </c>
      <c r="S20" s="5">
        <f>C20+E20+G20+I20+K20+M20+O20+Q20</f>
        <v>9</v>
      </c>
      <c r="T20" s="5"/>
      <c r="U20" s="6">
        <v>83.79</v>
      </c>
      <c r="V20" s="5">
        <v>1</v>
      </c>
      <c r="W20" s="6">
        <f>0.6*U20+0.4*R20</f>
        <v>83.251777777777789</v>
      </c>
      <c r="X20" s="10"/>
      <c r="Y20" s="10"/>
      <c r="Z20" s="10"/>
      <c r="AA20" s="10"/>
      <c r="AB20" s="10"/>
    </row>
    <row r="21" spans="1:28">
      <c r="A21" s="8">
        <v>201179</v>
      </c>
      <c r="B21" s="5">
        <v>85</v>
      </c>
      <c r="C21" s="5">
        <v>2</v>
      </c>
      <c r="D21" s="5">
        <v>75</v>
      </c>
      <c r="E21" s="5">
        <v>1</v>
      </c>
      <c r="F21" s="5">
        <v>83</v>
      </c>
      <c r="G21" s="5">
        <v>1</v>
      </c>
      <c r="H21" s="5">
        <v>82</v>
      </c>
      <c r="I21" s="5">
        <v>1</v>
      </c>
      <c r="J21" s="5">
        <v>77</v>
      </c>
      <c r="K21" s="5">
        <v>2</v>
      </c>
      <c r="L21" s="5">
        <v>86</v>
      </c>
      <c r="M21" s="5">
        <v>1</v>
      </c>
      <c r="N21" s="5"/>
      <c r="O21" s="5"/>
      <c r="P21" s="5"/>
      <c r="Q21" s="5"/>
      <c r="R21" s="6">
        <f>(B21*C21+D21*E21+F21*G21+H21*I21+J21*K21+L21*M21+N21*O21+P21*Q21)/(C21+E21+G21+I21+K21+M21+O21+Q21)</f>
        <v>81.25</v>
      </c>
      <c r="S21" s="5">
        <f>C21+E21+G21+I21+K21+M21+O21+Q21</f>
        <v>8</v>
      </c>
      <c r="T21" s="5"/>
      <c r="U21" s="6">
        <v>84.39</v>
      </c>
      <c r="V21" s="5">
        <v>1</v>
      </c>
      <c r="W21" s="6">
        <f>0.6*U21+0.4*R21</f>
        <v>83.134</v>
      </c>
      <c r="X21" s="10"/>
      <c r="Y21" s="10"/>
      <c r="Z21" s="10"/>
      <c r="AA21" s="10"/>
      <c r="AB21" s="10"/>
    </row>
    <row r="22" spans="1:28">
      <c r="A22" s="8">
        <v>201183</v>
      </c>
      <c r="B22" s="5">
        <v>86</v>
      </c>
      <c r="C22" s="5">
        <v>2</v>
      </c>
      <c r="D22" s="5">
        <v>76</v>
      </c>
      <c r="E22" s="5">
        <v>1</v>
      </c>
      <c r="F22" s="5">
        <v>82</v>
      </c>
      <c r="G22" s="5">
        <v>1</v>
      </c>
      <c r="H22" s="5">
        <v>83</v>
      </c>
      <c r="I22" s="5">
        <v>1</v>
      </c>
      <c r="J22" s="5">
        <v>79</v>
      </c>
      <c r="K22" s="5">
        <v>3</v>
      </c>
      <c r="L22" s="5">
        <v>81</v>
      </c>
      <c r="M22" s="5">
        <v>1</v>
      </c>
      <c r="N22" s="5">
        <v>77</v>
      </c>
      <c r="O22" s="5">
        <v>2</v>
      </c>
      <c r="P22" s="5"/>
      <c r="Q22" s="5"/>
      <c r="R22" s="6">
        <f>(B22*C22+D22*E22+F22*G22+H22*I22+J22*K22+L22*M22+N22*O22+P22*Q22)/(C22+E22+G22+I22+K22+M22+O22+Q22)</f>
        <v>80.454545454545453</v>
      </c>
      <c r="S22" s="5">
        <f>C22+E22+G22+I22+K22+M22+O22+Q22</f>
        <v>11</v>
      </c>
      <c r="T22" s="5"/>
      <c r="U22" s="6">
        <v>84.56</v>
      </c>
      <c r="V22" s="5">
        <v>1</v>
      </c>
      <c r="W22" s="6">
        <f>0.6*U22+0.4*R22</f>
        <v>82.917818181818177</v>
      </c>
      <c r="X22" s="10"/>
      <c r="Y22" s="10"/>
      <c r="Z22" s="10"/>
      <c r="AA22" s="10"/>
      <c r="AB22" s="10"/>
    </row>
    <row r="23" spans="1:28">
      <c r="A23" s="8">
        <v>201199</v>
      </c>
      <c r="B23" s="5">
        <v>87</v>
      </c>
      <c r="C23" s="5">
        <v>2</v>
      </c>
      <c r="D23" s="5">
        <v>82</v>
      </c>
      <c r="E23" s="5">
        <v>1</v>
      </c>
      <c r="F23" s="5">
        <v>80</v>
      </c>
      <c r="G23" s="5">
        <v>1</v>
      </c>
      <c r="H23" s="5">
        <v>83</v>
      </c>
      <c r="I23" s="5">
        <v>1</v>
      </c>
      <c r="J23" s="5">
        <v>84</v>
      </c>
      <c r="K23" s="5">
        <v>1</v>
      </c>
      <c r="L23" s="5">
        <v>92</v>
      </c>
      <c r="M23" s="5">
        <v>2</v>
      </c>
      <c r="N23" s="5"/>
      <c r="O23" s="5"/>
      <c r="P23" s="5"/>
      <c r="Q23" s="5"/>
      <c r="R23" s="6">
        <f>(B23*C23+D23*E23+F23*G23+H23*I23+J23*K23+L23*M23+N23*O23+P23*Q23)/(C23+E23+G23+I23+K23+M23+O23+Q23)</f>
        <v>85.875</v>
      </c>
      <c r="S23" s="5">
        <f>C23+E23+G23+I23+K23+M23+O23+Q23</f>
        <v>8</v>
      </c>
      <c r="T23" s="5"/>
      <c r="U23" s="6">
        <v>80.94</v>
      </c>
      <c r="V23" s="5">
        <v>1</v>
      </c>
      <c r="W23" s="6">
        <f>0.6*U23+0.4*R23</f>
        <v>82.914000000000001</v>
      </c>
      <c r="X23" s="10"/>
      <c r="Y23" s="10"/>
      <c r="Z23" s="10"/>
      <c r="AA23" s="10"/>
      <c r="AB23" s="10"/>
    </row>
    <row r="24" spans="1:28">
      <c r="A24" s="5">
        <v>201214</v>
      </c>
      <c r="B24" s="5">
        <v>72</v>
      </c>
      <c r="C24" s="5">
        <v>2</v>
      </c>
      <c r="D24" s="5">
        <v>86</v>
      </c>
      <c r="E24" s="5">
        <v>1</v>
      </c>
      <c r="F24" s="5">
        <v>83</v>
      </c>
      <c r="G24" s="5">
        <v>1</v>
      </c>
      <c r="H24" s="5">
        <v>83</v>
      </c>
      <c r="I24" s="5">
        <v>1</v>
      </c>
      <c r="J24" s="5">
        <v>83</v>
      </c>
      <c r="K24" s="5">
        <v>1</v>
      </c>
      <c r="L24" s="5">
        <v>77</v>
      </c>
      <c r="M24" s="5">
        <v>2</v>
      </c>
      <c r="N24" s="5"/>
      <c r="O24" s="5"/>
      <c r="P24" s="5"/>
      <c r="Q24" s="5"/>
      <c r="R24" s="6">
        <v>79.125</v>
      </c>
      <c r="S24" s="5">
        <v>8</v>
      </c>
      <c r="T24" s="5"/>
      <c r="U24" s="6">
        <v>85.17</v>
      </c>
      <c r="V24" s="5">
        <v>1</v>
      </c>
      <c r="W24" s="6">
        <v>82.751999999999995</v>
      </c>
      <c r="X24" s="10"/>
      <c r="Y24" s="10"/>
      <c r="Z24" s="10"/>
      <c r="AA24" s="10"/>
      <c r="AB24" s="10"/>
    </row>
    <row r="25" spans="1:28">
      <c r="A25" s="7">
        <v>201165</v>
      </c>
      <c r="B25" s="5">
        <v>88</v>
      </c>
      <c r="C25" s="5">
        <v>2</v>
      </c>
      <c r="D25" s="5">
        <v>81</v>
      </c>
      <c r="E25" s="5">
        <v>2</v>
      </c>
      <c r="F25" s="5">
        <v>82</v>
      </c>
      <c r="G25" s="5">
        <v>1</v>
      </c>
      <c r="H25" s="5">
        <v>88</v>
      </c>
      <c r="I25" s="5">
        <v>1</v>
      </c>
      <c r="J25" s="5">
        <v>83</v>
      </c>
      <c r="K25" s="5">
        <v>1</v>
      </c>
      <c r="L25" s="5">
        <v>76</v>
      </c>
      <c r="M25" s="5">
        <v>2</v>
      </c>
      <c r="N25" s="5"/>
      <c r="O25" s="5"/>
      <c r="P25" s="5"/>
      <c r="Q25" s="5"/>
      <c r="R25" s="6">
        <f>(B25*C25+D25*E25+F25*G25+H25*I25+J25*K25+L25*M25+N25*O25+P25*Q25)/(C25+E25+G25+I25+K25+M25+O25+Q25)</f>
        <v>82.555555555555557</v>
      </c>
      <c r="S25" s="5">
        <f>C25+E25+G25+I25+K25+M25+O25+Q25</f>
        <v>9</v>
      </c>
      <c r="T25" s="5"/>
      <c r="U25" s="6">
        <v>82.82</v>
      </c>
      <c r="V25" s="5">
        <v>1</v>
      </c>
      <c r="W25" s="6">
        <f>0.6*U25+0.4*R25</f>
        <v>82.714222222222219</v>
      </c>
      <c r="X25" s="10"/>
      <c r="Y25" s="10"/>
      <c r="Z25" s="10"/>
      <c r="AA25" s="10"/>
      <c r="AB25" s="10"/>
    </row>
    <row r="26" spans="1:28">
      <c r="A26" s="5">
        <v>201215</v>
      </c>
      <c r="B26" s="5">
        <v>85</v>
      </c>
      <c r="C26" s="5">
        <v>2</v>
      </c>
      <c r="D26" s="5">
        <v>86</v>
      </c>
      <c r="E26" s="5">
        <v>1</v>
      </c>
      <c r="F26" s="5">
        <v>81</v>
      </c>
      <c r="G26" s="5">
        <v>1</v>
      </c>
      <c r="H26" s="5">
        <v>83</v>
      </c>
      <c r="I26" s="5">
        <v>1</v>
      </c>
      <c r="J26" s="5">
        <v>81</v>
      </c>
      <c r="K26" s="5">
        <v>1</v>
      </c>
      <c r="L26" s="5">
        <v>79</v>
      </c>
      <c r="M26" s="5">
        <v>2</v>
      </c>
      <c r="N26" s="5"/>
      <c r="O26" s="5"/>
      <c r="P26" s="5"/>
      <c r="Q26" s="5"/>
      <c r="R26" s="6">
        <v>82.375</v>
      </c>
      <c r="S26" s="5">
        <v>8</v>
      </c>
      <c r="T26" s="5"/>
      <c r="U26" s="6">
        <v>82.94</v>
      </c>
      <c r="V26" s="5">
        <v>1</v>
      </c>
      <c r="W26" s="6">
        <v>82.713999999999999</v>
      </c>
      <c r="X26" s="10"/>
      <c r="Y26" s="10"/>
      <c r="Z26" s="10"/>
      <c r="AA26" s="10"/>
      <c r="AB26" s="10"/>
    </row>
    <row r="27" spans="1:28">
      <c r="A27" s="8">
        <v>201188</v>
      </c>
      <c r="B27" s="5">
        <v>87</v>
      </c>
      <c r="C27" s="5">
        <v>2</v>
      </c>
      <c r="D27" s="5">
        <v>78</v>
      </c>
      <c r="E27" s="5">
        <v>1</v>
      </c>
      <c r="F27" s="5">
        <v>78</v>
      </c>
      <c r="G27" s="5">
        <v>1</v>
      </c>
      <c r="H27" s="5">
        <v>83</v>
      </c>
      <c r="I27" s="5">
        <v>1</v>
      </c>
      <c r="J27" s="5">
        <v>82</v>
      </c>
      <c r="K27" s="5">
        <v>1</v>
      </c>
      <c r="L27" s="5">
        <v>78</v>
      </c>
      <c r="M27" s="5">
        <v>2</v>
      </c>
      <c r="N27" s="5"/>
      <c r="O27" s="5"/>
      <c r="P27" s="5"/>
      <c r="Q27" s="5"/>
      <c r="R27" s="6">
        <f>(B27*C27+D27*E27+F27*G27+H27*I27+J27*K27+L27*M27+N27*O27+P27*Q27)/(C27+E27+G27+I27+K27+M27+O27+Q27)</f>
        <v>81.375</v>
      </c>
      <c r="S27" s="5">
        <f>C27+E27+G27+I27+K27+M27+O27+Q27</f>
        <v>8</v>
      </c>
      <c r="T27" s="5"/>
      <c r="U27" s="6">
        <v>82.84</v>
      </c>
      <c r="V27" s="5">
        <v>1</v>
      </c>
      <c r="W27" s="6">
        <f>0.6*U27+0.4*R27</f>
        <v>82.254000000000005</v>
      </c>
      <c r="X27" s="10"/>
      <c r="Y27" s="10"/>
      <c r="Z27" s="10"/>
      <c r="AA27" s="10"/>
      <c r="AB27" s="10"/>
    </row>
    <row r="28" spans="1:28">
      <c r="A28" s="5">
        <v>201210</v>
      </c>
      <c r="B28" s="5">
        <v>87</v>
      </c>
      <c r="C28" s="5">
        <v>2</v>
      </c>
      <c r="D28" s="5">
        <v>84</v>
      </c>
      <c r="E28" s="5">
        <v>1</v>
      </c>
      <c r="F28" s="5">
        <v>81</v>
      </c>
      <c r="G28" s="5">
        <v>1</v>
      </c>
      <c r="H28" s="5">
        <v>83</v>
      </c>
      <c r="I28" s="5">
        <v>1</v>
      </c>
      <c r="J28" s="5">
        <v>77</v>
      </c>
      <c r="K28" s="5">
        <v>2</v>
      </c>
      <c r="L28" s="5">
        <v>83</v>
      </c>
      <c r="M28" s="5">
        <v>1</v>
      </c>
      <c r="N28" s="5">
        <v>82</v>
      </c>
      <c r="O28" s="5">
        <v>2</v>
      </c>
      <c r="P28" s="5"/>
      <c r="Q28" s="5"/>
      <c r="R28" s="6">
        <v>82.3</v>
      </c>
      <c r="S28" s="5">
        <v>10</v>
      </c>
      <c r="T28" s="5"/>
      <c r="U28" s="6">
        <v>82.17</v>
      </c>
      <c r="V28" s="5">
        <v>1</v>
      </c>
      <c r="W28" s="6">
        <v>82.222000000000008</v>
      </c>
      <c r="X28" s="10"/>
      <c r="Y28" s="10"/>
      <c r="Z28" s="10"/>
      <c r="AA28" s="10"/>
      <c r="AB28" s="10"/>
    </row>
    <row r="29" spans="1:28">
      <c r="A29" s="5">
        <v>201212</v>
      </c>
      <c r="B29" s="5">
        <v>87</v>
      </c>
      <c r="C29" s="5">
        <v>2</v>
      </c>
      <c r="D29" s="5">
        <v>81</v>
      </c>
      <c r="E29" s="5">
        <v>1</v>
      </c>
      <c r="F29" s="5">
        <v>83</v>
      </c>
      <c r="G29" s="5">
        <v>1</v>
      </c>
      <c r="H29" s="5">
        <v>75</v>
      </c>
      <c r="I29" s="5">
        <v>2</v>
      </c>
      <c r="J29" s="5">
        <v>75</v>
      </c>
      <c r="K29" s="5">
        <v>2</v>
      </c>
      <c r="L29" s="5">
        <v>79</v>
      </c>
      <c r="M29" s="5">
        <v>1</v>
      </c>
      <c r="N29" s="5"/>
      <c r="O29" s="5"/>
      <c r="P29" s="5"/>
      <c r="Q29" s="5"/>
      <c r="R29" s="6">
        <v>79.666666666666671</v>
      </c>
      <c r="S29" s="5">
        <v>9</v>
      </c>
      <c r="T29" s="5"/>
      <c r="U29" s="6">
        <v>83.89</v>
      </c>
      <c r="V29" s="5">
        <v>1</v>
      </c>
      <c r="W29" s="6">
        <v>82.200666666666663</v>
      </c>
      <c r="X29" s="10"/>
      <c r="Y29" s="10"/>
      <c r="Z29" s="10"/>
      <c r="AA29" s="10"/>
      <c r="AB29" s="10"/>
    </row>
    <row r="30" spans="1:28">
      <c r="A30" s="5">
        <v>201184</v>
      </c>
      <c r="B30" s="5">
        <v>86</v>
      </c>
      <c r="C30" s="5">
        <v>2</v>
      </c>
      <c r="D30" s="5">
        <v>76</v>
      </c>
      <c r="E30" s="5">
        <v>1</v>
      </c>
      <c r="F30" s="5">
        <v>83</v>
      </c>
      <c r="G30" s="5">
        <v>1</v>
      </c>
      <c r="H30" s="5">
        <v>81</v>
      </c>
      <c r="I30" s="5">
        <v>1</v>
      </c>
      <c r="J30" s="5">
        <v>86</v>
      </c>
      <c r="K30" s="5">
        <v>2</v>
      </c>
      <c r="L30" s="5"/>
      <c r="M30" s="5"/>
      <c r="N30" s="5"/>
      <c r="O30" s="5"/>
      <c r="P30" s="5"/>
      <c r="Q30" s="5"/>
      <c r="R30" s="6">
        <v>83.428571428571431</v>
      </c>
      <c r="S30" s="5">
        <v>7</v>
      </c>
      <c r="T30" s="5"/>
      <c r="U30" s="6">
        <v>81.319999999999993</v>
      </c>
      <c r="V30" s="5">
        <v>1</v>
      </c>
      <c r="W30" s="6">
        <v>82.163428571428568</v>
      </c>
      <c r="X30" s="10"/>
      <c r="Y30" s="10"/>
      <c r="Z30" s="10"/>
      <c r="AA30" s="10"/>
      <c r="AB30" s="10"/>
    </row>
    <row r="31" spans="1:28">
      <c r="A31" s="8">
        <v>201220</v>
      </c>
      <c r="B31" s="5">
        <v>86</v>
      </c>
      <c r="C31" s="5">
        <v>2</v>
      </c>
      <c r="D31" s="5">
        <v>80</v>
      </c>
      <c r="E31" s="5">
        <v>1</v>
      </c>
      <c r="F31" s="5">
        <v>81</v>
      </c>
      <c r="G31" s="5">
        <v>2</v>
      </c>
      <c r="H31" s="5">
        <v>80</v>
      </c>
      <c r="I31" s="5">
        <v>1</v>
      </c>
      <c r="J31" s="5">
        <v>83</v>
      </c>
      <c r="K31" s="5">
        <v>1</v>
      </c>
      <c r="L31" s="5">
        <v>77</v>
      </c>
      <c r="M31" s="5">
        <v>1</v>
      </c>
      <c r="N31" s="5"/>
      <c r="O31" s="5"/>
      <c r="P31" s="5"/>
      <c r="Q31" s="5"/>
      <c r="R31" s="6">
        <f>(B31*C31+D31*E31+F31*G31+H31*I31+J31*K31+L31*M31+N31*O31+P31*Q31)/(C31+E31+G31+I31+K31+M31+O31+Q31)</f>
        <v>81.75</v>
      </c>
      <c r="S31" s="5">
        <f>C31+E31+G31+I31+K31+M31+O31+Q31</f>
        <v>8</v>
      </c>
      <c r="T31" s="5"/>
      <c r="U31" s="6">
        <v>82.11</v>
      </c>
      <c r="V31" s="5">
        <v>1</v>
      </c>
      <c r="W31" s="6">
        <f>0.6*U31+0.4*R31</f>
        <v>81.966000000000008</v>
      </c>
      <c r="X31" s="10"/>
      <c r="Y31" s="10"/>
      <c r="Z31" s="10"/>
      <c r="AA31" s="10"/>
      <c r="AB31" s="10"/>
    </row>
    <row r="32" spans="1:28">
      <c r="A32" s="5">
        <v>201198</v>
      </c>
      <c r="B32" s="5">
        <v>87</v>
      </c>
      <c r="C32" s="5">
        <v>2</v>
      </c>
      <c r="D32" s="5">
        <v>80</v>
      </c>
      <c r="E32" s="5">
        <v>1</v>
      </c>
      <c r="F32" s="5">
        <v>83</v>
      </c>
      <c r="G32" s="5">
        <v>1</v>
      </c>
      <c r="H32" s="5">
        <v>79</v>
      </c>
      <c r="I32" s="5">
        <v>1</v>
      </c>
      <c r="J32" s="5">
        <v>78</v>
      </c>
      <c r="K32" s="5">
        <v>2</v>
      </c>
      <c r="L32" s="5"/>
      <c r="M32" s="5"/>
      <c r="N32" s="5"/>
      <c r="O32" s="5"/>
      <c r="P32" s="5"/>
      <c r="Q32" s="5"/>
      <c r="R32" s="6">
        <v>81.714285714285708</v>
      </c>
      <c r="S32" s="5">
        <v>7</v>
      </c>
      <c r="T32" s="5"/>
      <c r="U32" s="6">
        <v>82.05</v>
      </c>
      <c r="V32" s="5">
        <v>1</v>
      </c>
      <c r="W32" s="6">
        <v>81.915714285714273</v>
      </c>
      <c r="X32" s="10"/>
      <c r="Y32" s="10"/>
      <c r="Z32" s="10"/>
      <c r="AA32" s="10"/>
      <c r="AB32" s="10"/>
    </row>
    <row r="33" spans="1:28">
      <c r="A33" s="5">
        <v>201193</v>
      </c>
      <c r="B33" s="5">
        <v>84</v>
      </c>
      <c r="C33" s="5">
        <v>2</v>
      </c>
      <c r="D33" s="5">
        <v>86</v>
      </c>
      <c r="E33" s="5">
        <v>1</v>
      </c>
      <c r="F33" s="5">
        <v>80</v>
      </c>
      <c r="G33" s="5">
        <v>2</v>
      </c>
      <c r="H33" s="5">
        <v>81</v>
      </c>
      <c r="I33" s="5">
        <v>1</v>
      </c>
      <c r="J33" s="5">
        <v>83</v>
      </c>
      <c r="K33" s="5">
        <v>1</v>
      </c>
      <c r="L33" s="5">
        <v>83</v>
      </c>
      <c r="M33" s="5">
        <v>1</v>
      </c>
      <c r="N33" s="5"/>
      <c r="O33" s="5"/>
      <c r="P33" s="5"/>
      <c r="Q33" s="5"/>
      <c r="R33" s="6">
        <v>82.625</v>
      </c>
      <c r="S33" s="5">
        <v>8</v>
      </c>
      <c r="T33" s="5"/>
      <c r="U33" s="6">
        <v>81.260000000000005</v>
      </c>
      <c r="V33" s="5">
        <v>1</v>
      </c>
      <c r="W33" s="6">
        <v>81.806000000000012</v>
      </c>
      <c r="X33" s="10"/>
      <c r="Y33" s="10"/>
      <c r="Z33" s="10"/>
      <c r="AA33" s="10"/>
      <c r="AB33" s="10"/>
    </row>
    <row r="34" spans="1:28">
      <c r="A34" s="8">
        <v>201216</v>
      </c>
      <c r="B34" s="5">
        <v>86</v>
      </c>
      <c r="C34" s="5">
        <v>2</v>
      </c>
      <c r="D34" s="5">
        <v>75</v>
      </c>
      <c r="E34" s="5">
        <v>1</v>
      </c>
      <c r="F34" s="5">
        <v>81</v>
      </c>
      <c r="G34" s="5">
        <v>1</v>
      </c>
      <c r="H34" s="5">
        <v>83</v>
      </c>
      <c r="I34" s="5">
        <v>1</v>
      </c>
      <c r="J34" s="5">
        <v>76</v>
      </c>
      <c r="K34" s="5">
        <v>2</v>
      </c>
      <c r="L34" s="5">
        <v>82</v>
      </c>
      <c r="M34" s="5">
        <v>1</v>
      </c>
      <c r="N34" s="5">
        <v>77</v>
      </c>
      <c r="O34" s="5">
        <v>2</v>
      </c>
      <c r="P34" s="5"/>
      <c r="Q34" s="5"/>
      <c r="R34" s="6">
        <f>(B34*C34+D34*E34+F34*G34+H34*I34+J34*K34+L34*M34+N34*O34+P34*Q34)/(C34+E34+G34+I34+K34+M34+O34+Q34)</f>
        <v>79.900000000000006</v>
      </c>
      <c r="S34" s="5">
        <f>C34+E34+G34+I34+K34+M34+O34+Q34</f>
        <v>10</v>
      </c>
      <c r="T34" s="5"/>
      <c r="U34" s="6">
        <v>82.65</v>
      </c>
      <c r="V34" s="5">
        <v>1</v>
      </c>
      <c r="W34" s="6">
        <f>0.6*U34+0.4*R34</f>
        <v>81.550000000000011</v>
      </c>
      <c r="X34" s="10"/>
      <c r="Y34" s="10"/>
      <c r="Z34" s="10"/>
      <c r="AA34" s="10"/>
      <c r="AB34" s="10"/>
    </row>
    <row r="35" spans="1:28">
      <c r="A35" s="7">
        <v>201166</v>
      </c>
      <c r="B35" s="5">
        <v>87</v>
      </c>
      <c r="C35" s="5">
        <v>2</v>
      </c>
      <c r="D35" s="5">
        <v>77</v>
      </c>
      <c r="E35" s="5">
        <v>1</v>
      </c>
      <c r="F35" s="5">
        <v>77</v>
      </c>
      <c r="G35" s="5">
        <v>1</v>
      </c>
      <c r="H35" s="5">
        <v>83</v>
      </c>
      <c r="I35" s="5">
        <v>1</v>
      </c>
      <c r="J35" s="5">
        <v>83</v>
      </c>
      <c r="K35" s="5">
        <v>1</v>
      </c>
      <c r="L35" s="5">
        <v>80</v>
      </c>
      <c r="M35" s="5">
        <v>2</v>
      </c>
      <c r="N35" s="5"/>
      <c r="O35" s="5"/>
      <c r="P35" s="5"/>
      <c r="Q35" s="5"/>
      <c r="R35" s="6">
        <f>(B35*C35+D35*E35+F35*G35+H35*I35+J35*K35+L35*M35+N35*O35+P35*Q35)/(C35+E35+G35+I35+K35+M35+O35+Q35)</f>
        <v>81.75</v>
      </c>
      <c r="S35" s="5">
        <f>C35+E35+G35+I35+K35+M35+O35+Q35</f>
        <v>8</v>
      </c>
      <c r="T35" s="5"/>
      <c r="U35" s="6">
        <v>81.06</v>
      </c>
      <c r="V35" s="5">
        <v>1</v>
      </c>
      <c r="W35" s="6">
        <f>0.6*U35+0.4*R35</f>
        <v>81.336000000000013</v>
      </c>
      <c r="X35" s="10"/>
      <c r="Y35" s="10"/>
      <c r="Z35" s="10"/>
      <c r="AA35" s="10"/>
      <c r="AB35" s="10"/>
    </row>
    <row r="36" spans="1:28">
      <c r="A36" s="5">
        <v>201178</v>
      </c>
      <c r="B36" s="5">
        <v>86</v>
      </c>
      <c r="C36" s="5">
        <v>2</v>
      </c>
      <c r="D36" s="5">
        <v>77</v>
      </c>
      <c r="E36" s="5">
        <v>1</v>
      </c>
      <c r="F36" s="5">
        <v>81</v>
      </c>
      <c r="G36" s="5">
        <v>2</v>
      </c>
      <c r="H36" s="5">
        <v>79</v>
      </c>
      <c r="I36" s="5">
        <v>1</v>
      </c>
      <c r="J36" s="5">
        <v>83</v>
      </c>
      <c r="K36" s="5">
        <v>1</v>
      </c>
      <c r="L36" s="5">
        <v>77</v>
      </c>
      <c r="M36" s="5">
        <v>2</v>
      </c>
      <c r="N36" s="5">
        <v>81</v>
      </c>
      <c r="O36" s="5">
        <v>1</v>
      </c>
      <c r="P36" s="5"/>
      <c r="Q36" s="5"/>
      <c r="R36" s="6">
        <v>80.8</v>
      </c>
      <c r="S36" s="5">
        <v>10</v>
      </c>
      <c r="T36" s="5"/>
      <c r="U36" s="6">
        <v>81.53</v>
      </c>
      <c r="V36" s="5">
        <v>1</v>
      </c>
      <c r="W36" s="6">
        <v>81.238</v>
      </c>
      <c r="X36" s="10"/>
      <c r="Y36" s="10"/>
      <c r="Z36" s="10"/>
      <c r="AA36" s="10"/>
      <c r="AB36" s="10"/>
    </row>
    <row r="37" spans="1:28">
      <c r="A37" s="8">
        <v>201205</v>
      </c>
      <c r="B37" s="5">
        <v>82</v>
      </c>
      <c r="C37" s="5">
        <v>2</v>
      </c>
      <c r="D37" s="5">
        <v>79</v>
      </c>
      <c r="E37" s="5">
        <v>1</v>
      </c>
      <c r="F37" s="5">
        <v>74</v>
      </c>
      <c r="G37" s="5">
        <v>1</v>
      </c>
      <c r="H37" s="5">
        <v>83</v>
      </c>
      <c r="I37" s="5">
        <v>1</v>
      </c>
      <c r="J37" s="5">
        <v>79</v>
      </c>
      <c r="K37" s="5">
        <v>1</v>
      </c>
      <c r="L37" s="5">
        <v>76</v>
      </c>
      <c r="M37" s="5">
        <v>2</v>
      </c>
      <c r="N37" s="5">
        <v>85</v>
      </c>
      <c r="O37" s="5">
        <v>3</v>
      </c>
      <c r="P37" s="5">
        <v>79</v>
      </c>
      <c r="Q37" s="5">
        <v>1</v>
      </c>
      <c r="R37" s="9">
        <v>80.5</v>
      </c>
      <c r="S37" s="5">
        <v>14</v>
      </c>
      <c r="T37" s="5"/>
      <c r="U37" s="6">
        <v>81.72</v>
      </c>
      <c r="V37" s="5">
        <v>1</v>
      </c>
      <c r="W37" s="6">
        <f>0.6*U37+0.4*R37</f>
        <v>81.231999999999999</v>
      </c>
      <c r="X37" s="10"/>
      <c r="Y37" s="10"/>
      <c r="Z37" s="10"/>
      <c r="AA37" s="10"/>
      <c r="AB37" s="10"/>
    </row>
    <row r="38" spans="1:28">
      <c r="A38" s="5">
        <v>201213</v>
      </c>
      <c r="B38" s="5">
        <v>80</v>
      </c>
      <c r="C38" s="5">
        <v>2</v>
      </c>
      <c r="D38" s="5">
        <v>81</v>
      </c>
      <c r="E38" s="5">
        <v>1</v>
      </c>
      <c r="F38" s="5">
        <v>79</v>
      </c>
      <c r="G38" s="5">
        <v>2</v>
      </c>
      <c r="H38" s="5">
        <v>75</v>
      </c>
      <c r="I38" s="5">
        <v>1</v>
      </c>
      <c r="J38" s="5">
        <v>83</v>
      </c>
      <c r="K38" s="5">
        <v>1</v>
      </c>
      <c r="L38" s="5">
        <v>79</v>
      </c>
      <c r="M38" s="5">
        <v>1</v>
      </c>
      <c r="N38" s="5"/>
      <c r="O38" s="5"/>
      <c r="P38" s="5"/>
      <c r="Q38" s="5"/>
      <c r="R38" s="6">
        <v>79.5</v>
      </c>
      <c r="S38" s="5">
        <v>8</v>
      </c>
      <c r="T38" s="5"/>
      <c r="U38" s="6">
        <v>82.37</v>
      </c>
      <c r="V38" s="5">
        <v>1</v>
      </c>
      <c r="W38" s="6">
        <v>81.222000000000008</v>
      </c>
      <c r="X38" s="10"/>
      <c r="Y38" s="10"/>
      <c r="Z38" s="10"/>
      <c r="AA38" s="10"/>
      <c r="AB38" s="10"/>
    </row>
    <row r="39" spans="1:28">
      <c r="A39" s="5">
        <v>201195</v>
      </c>
      <c r="B39" s="5">
        <v>86</v>
      </c>
      <c r="C39" s="5">
        <v>2</v>
      </c>
      <c r="D39" s="5">
        <v>78</v>
      </c>
      <c r="E39" s="5">
        <v>2</v>
      </c>
      <c r="F39" s="5">
        <v>75</v>
      </c>
      <c r="G39" s="5">
        <v>1</v>
      </c>
      <c r="H39" s="5">
        <v>84</v>
      </c>
      <c r="I39" s="5">
        <v>1</v>
      </c>
      <c r="J39" s="5">
        <v>83</v>
      </c>
      <c r="K39" s="5">
        <v>1</v>
      </c>
      <c r="L39" s="5">
        <v>80</v>
      </c>
      <c r="M39" s="5">
        <v>1</v>
      </c>
      <c r="N39" s="5"/>
      <c r="O39" s="5"/>
      <c r="P39" s="5"/>
      <c r="Q39" s="5"/>
      <c r="R39" s="6">
        <v>81.25</v>
      </c>
      <c r="S39" s="5">
        <v>8</v>
      </c>
      <c r="T39" s="5"/>
      <c r="U39" s="6">
        <v>81.17</v>
      </c>
      <c r="V39" s="5">
        <v>1</v>
      </c>
      <c r="W39" s="6">
        <v>81.201999999999998</v>
      </c>
      <c r="X39" s="10"/>
      <c r="Y39" s="10"/>
      <c r="Z39" s="10"/>
      <c r="AA39" s="10"/>
      <c r="AB39" s="10"/>
    </row>
    <row r="40" spans="1:28">
      <c r="A40" s="5">
        <v>201176</v>
      </c>
      <c r="B40" s="5">
        <v>92</v>
      </c>
      <c r="C40" s="5">
        <v>2</v>
      </c>
      <c r="D40" s="5">
        <v>80</v>
      </c>
      <c r="E40" s="5">
        <v>1</v>
      </c>
      <c r="F40" s="5">
        <v>82</v>
      </c>
      <c r="G40" s="5">
        <v>1</v>
      </c>
      <c r="H40" s="5">
        <v>80</v>
      </c>
      <c r="I40" s="5">
        <v>1</v>
      </c>
      <c r="J40" s="5">
        <v>81</v>
      </c>
      <c r="K40" s="5">
        <v>2</v>
      </c>
      <c r="L40" s="5">
        <v>83</v>
      </c>
      <c r="M40" s="5">
        <v>1</v>
      </c>
      <c r="N40" s="5">
        <v>77</v>
      </c>
      <c r="O40" s="5">
        <v>2</v>
      </c>
      <c r="P40" s="5"/>
      <c r="Q40" s="5"/>
      <c r="R40" s="6">
        <v>82.5</v>
      </c>
      <c r="S40" s="5">
        <v>10</v>
      </c>
      <c r="T40" s="5"/>
      <c r="U40" s="6">
        <v>79.680000000000007</v>
      </c>
      <c r="V40" s="5">
        <v>1</v>
      </c>
      <c r="W40" s="6">
        <v>80.807999999999993</v>
      </c>
      <c r="X40" s="10"/>
      <c r="Y40" s="10"/>
      <c r="Z40" s="10"/>
      <c r="AA40" s="10"/>
      <c r="AB40" s="10"/>
    </row>
    <row r="41" spans="1:28">
      <c r="A41" s="5">
        <v>201206</v>
      </c>
      <c r="B41" s="5">
        <v>86</v>
      </c>
      <c r="C41" s="5">
        <v>2</v>
      </c>
      <c r="D41" s="5">
        <v>84</v>
      </c>
      <c r="E41" s="5">
        <v>1</v>
      </c>
      <c r="F41" s="5">
        <v>81</v>
      </c>
      <c r="G41" s="5">
        <v>1</v>
      </c>
      <c r="H41" s="5">
        <v>88</v>
      </c>
      <c r="I41" s="5">
        <v>1</v>
      </c>
      <c r="J41" s="5">
        <v>78</v>
      </c>
      <c r="K41" s="5">
        <v>1</v>
      </c>
      <c r="L41" s="5">
        <v>79</v>
      </c>
      <c r="M41" s="5">
        <v>2</v>
      </c>
      <c r="N41" s="5"/>
      <c r="O41" s="5"/>
      <c r="P41" s="5"/>
      <c r="Q41" s="5"/>
      <c r="R41" s="6">
        <v>82.625</v>
      </c>
      <c r="S41" s="5">
        <v>8</v>
      </c>
      <c r="T41" s="5"/>
      <c r="U41" s="6">
        <v>79.39</v>
      </c>
      <c r="V41" s="5">
        <v>1</v>
      </c>
      <c r="W41" s="6">
        <v>80.683999999999997</v>
      </c>
      <c r="X41" s="10"/>
      <c r="Y41" s="10"/>
      <c r="Z41" s="10"/>
      <c r="AA41" s="10"/>
      <c r="AB41" s="10"/>
    </row>
    <row r="42" spans="1:28">
      <c r="A42" s="5">
        <v>201174</v>
      </c>
      <c r="B42" s="5">
        <v>85</v>
      </c>
      <c r="C42" s="5">
        <v>2</v>
      </c>
      <c r="D42" s="5">
        <v>81</v>
      </c>
      <c r="E42" s="5">
        <v>2</v>
      </c>
      <c r="F42" s="5">
        <v>80</v>
      </c>
      <c r="G42" s="5">
        <v>1</v>
      </c>
      <c r="H42" s="5">
        <v>83</v>
      </c>
      <c r="I42" s="5">
        <v>1</v>
      </c>
      <c r="J42" s="5">
        <v>80</v>
      </c>
      <c r="K42" s="5">
        <v>3</v>
      </c>
      <c r="L42" s="5">
        <v>79</v>
      </c>
      <c r="M42" s="5">
        <v>1</v>
      </c>
      <c r="N42" s="5"/>
      <c r="O42" s="5"/>
      <c r="P42" s="5"/>
      <c r="Q42" s="5"/>
      <c r="R42" s="6">
        <v>81.400000000000006</v>
      </c>
      <c r="S42" s="5">
        <v>10</v>
      </c>
      <c r="T42" s="5"/>
      <c r="U42" s="6">
        <v>79.89</v>
      </c>
      <c r="V42" s="5">
        <v>1</v>
      </c>
      <c r="W42" s="6">
        <v>80.494</v>
      </c>
      <c r="X42" s="10"/>
      <c r="Y42" s="10"/>
      <c r="Z42" s="10"/>
      <c r="AA42" s="10"/>
      <c r="AB42" s="10"/>
    </row>
    <row r="43" spans="1:28">
      <c r="A43" s="5">
        <v>201192</v>
      </c>
      <c r="B43" s="5">
        <v>84</v>
      </c>
      <c r="C43" s="5">
        <v>2</v>
      </c>
      <c r="D43" s="5">
        <v>80</v>
      </c>
      <c r="E43" s="5">
        <v>2</v>
      </c>
      <c r="F43" s="5">
        <v>82</v>
      </c>
      <c r="G43" s="5">
        <v>1</v>
      </c>
      <c r="H43" s="5">
        <v>84</v>
      </c>
      <c r="I43" s="5">
        <v>1</v>
      </c>
      <c r="J43" s="5">
        <v>82</v>
      </c>
      <c r="K43" s="5">
        <v>1</v>
      </c>
      <c r="L43" s="5">
        <v>80</v>
      </c>
      <c r="M43" s="5">
        <v>1</v>
      </c>
      <c r="N43" s="5"/>
      <c r="O43" s="5"/>
      <c r="P43" s="5"/>
      <c r="Q43" s="5"/>
      <c r="R43" s="6">
        <v>82</v>
      </c>
      <c r="S43" s="5">
        <v>8</v>
      </c>
      <c r="T43" s="5"/>
      <c r="U43" s="6">
        <v>79.3</v>
      </c>
      <c r="V43" s="5">
        <v>1</v>
      </c>
      <c r="W43" s="6">
        <v>80.38</v>
      </c>
      <c r="X43" s="10"/>
      <c r="Y43" s="10"/>
      <c r="Z43" s="10"/>
      <c r="AA43" s="10"/>
      <c r="AB43" s="10"/>
    </row>
    <row r="44" spans="1:28">
      <c r="A44" s="7">
        <v>201233</v>
      </c>
      <c r="B44" s="5">
        <v>87</v>
      </c>
      <c r="C44" s="5">
        <v>2</v>
      </c>
      <c r="D44" s="5">
        <v>80</v>
      </c>
      <c r="E44" s="5">
        <v>1</v>
      </c>
      <c r="F44" s="5">
        <v>83</v>
      </c>
      <c r="G44" s="5">
        <v>1</v>
      </c>
      <c r="H44" s="5">
        <v>76</v>
      </c>
      <c r="I44" s="5">
        <v>2</v>
      </c>
      <c r="J44" s="5">
        <v>80</v>
      </c>
      <c r="K44" s="5">
        <v>1</v>
      </c>
      <c r="L44" s="5">
        <v>76</v>
      </c>
      <c r="M44" s="5">
        <v>2</v>
      </c>
      <c r="N44" s="5"/>
      <c r="O44" s="5"/>
      <c r="P44" s="5"/>
      <c r="Q44" s="5"/>
      <c r="R44" s="6">
        <f>(B44*C44+D44*E44+F44*G44+H44*I44+J44*K44+L44*M44+N44*O44+P44*Q44)/(C44+E44+G44+I44+K44+M44+O44+Q44)</f>
        <v>80.111111111111114</v>
      </c>
      <c r="S44" s="5">
        <f>C44+E44+G44+I44+K44+M44+O44+Q44</f>
        <v>9</v>
      </c>
      <c r="T44" s="5"/>
      <c r="U44" s="6">
        <v>80.33</v>
      </c>
      <c r="V44" s="5">
        <v>1</v>
      </c>
      <c r="W44" s="6">
        <f>0.6*U44+0.4*R44</f>
        <v>80.242444444444445</v>
      </c>
      <c r="X44" s="10"/>
      <c r="Y44" s="10"/>
      <c r="Z44" s="10"/>
      <c r="AA44" s="10"/>
      <c r="AB44" s="10"/>
    </row>
    <row r="45" spans="1:28">
      <c r="A45" s="5">
        <v>201164</v>
      </c>
      <c r="B45" s="5">
        <v>72</v>
      </c>
      <c r="C45" s="5">
        <v>2</v>
      </c>
      <c r="D45" s="5">
        <v>78</v>
      </c>
      <c r="E45" s="5">
        <v>2</v>
      </c>
      <c r="F45" s="5">
        <v>77</v>
      </c>
      <c r="G45" s="5">
        <v>1</v>
      </c>
      <c r="H45" s="5">
        <v>79</v>
      </c>
      <c r="I45" s="5">
        <v>1</v>
      </c>
      <c r="J45" s="5">
        <v>77</v>
      </c>
      <c r="K45" s="5">
        <v>2</v>
      </c>
      <c r="L45" s="5">
        <v>82</v>
      </c>
      <c r="M45" s="5">
        <v>1</v>
      </c>
      <c r="N45" s="5"/>
      <c r="O45" s="5"/>
      <c r="P45" s="5"/>
      <c r="Q45" s="5"/>
      <c r="R45" s="6">
        <f>(B45*C45+D45*E45+F45*G45+H45*I45+J45*K45+L45*M45+N45*O45+P45*Q45)/(C45+E45+G45+I45+K45+M45+O45+Q45)</f>
        <v>76.888888888888886</v>
      </c>
      <c r="S45" s="5">
        <f>C45+E45+G45+I45+K45+M45+O45+Q45</f>
        <v>9</v>
      </c>
      <c r="T45" s="5"/>
      <c r="U45" s="6">
        <v>82.39</v>
      </c>
      <c r="V45" s="5">
        <v>1</v>
      </c>
      <c r="W45" s="6">
        <f>0.6*U45+0.4*R45</f>
        <v>80.189555555555557</v>
      </c>
      <c r="X45" s="10"/>
      <c r="Y45" s="10"/>
      <c r="Z45" s="10"/>
      <c r="AA45" s="10"/>
      <c r="AB45" s="10"/>
    </row>
    <row r="46" spans="1:28">
      <c r="A46" s="8">
        <v>201232</v>
      </c>
      <c r="B46" s="5">
        <v>89</v>
      </c>
      <c r="C46" s="5">
        <v>2</v>
      </c>
      <c r="D46" s="5">
        <v>80</v>
      </c>
      <c r="E46" s="5">
        <v>2</v>
      </c>
      <c r="F46" s="5">
        <v>80</v>
      </c>
      <c r="G46" s="5">
        <v>1</v>
      </c>
      <c r="H46" s="5">
        <v>83</v>
      </c>
      <c r="I46" s="5">
        <v>1</v>
      </c>
      <c r="J46" s="5">
        <v>75</v>
      </c>
      <c r="K46" s="5">
        <v>1</v>
      </c>
      <c r="L46" s="5">
        <v>73</v>
      </c>
      <c r="M46" s="5">
        <v>1</v>
      </c>
      <c r="N46" s="5"/>
      <c r="O46" s="5"/>
      <c r="P46" s="5"/>
      <c r="Q46" s="5"/>
      <c r="R46" s="6">
        <f>(B46*C46+D46*E46+F46*G46+H46*I46+J46*K46+L46*M46+N46*O46+P46*Q46)/(C46+E46+G46+I46+K46+M46+O46+Q46)</f>
        <v>81.125</v>
      </c>
      <c r="S46" s="5">
        <f>C46+E46+G46+I46+K46+M46+O46+Q46</f>
        <v>8</v>
      </c>
      <c r="T46" s="5"/>
      <c r="U46" s="6">
        <v>79.11</v>
      </c>
      <c r="V46" s="5">
        <v>1</v>
      </c>
      <c r="W46" s="6">
        <f>0.6*U46+0.4*R46</f>
        <v>79.915999999999997</v>
      </c>
      <c r="X46" s="10"/>
      <c r="Y46" s="10"/>
      <c r="Z46" s="10"/>
      <c r="AA46" s="10"/>
      <c r="AB46" s="10"/>
    </row>
    <row r="47" spans="1:28">
      <c r="A47" s="5">
        <v>201222</v>
      </c>
      <c r="B47" s="5">
        <v>82</v>
      </c>
      <c r="C47" s="5">
        <v>2</v>
      </c>
      <c r="D47" s="5">
        <v>79</v>
      </c>
      <c r="E47" s="5">
        <v>1</v>
      </c>
      <c r="F47" s="5">
        <v>82</v>
      </c>
      <c r="G47" s="5">
        <v>1</v>
      </c>
      <c r="H47" s="5">
        <v>82</v>
      </c>
      <c r="I47" s="5">
        <v>1</v>
      </c>
      <c r="J47" s="5">
        <v>81</v>
      </c>
      <c r="K47" s="5">
        <v>2</v>
      </c>
      <c r="L47" s="5">
        <v>82</v>
      </c>
      <c r="M47" s="5">
        <v>1</v>
      </c>
      <c r="N47" s="5">
        <v>76</v>
      </c>
      <c r="O47" s="5">
        <v>2</v>
      </c>
      <c r="P47" s="5"/>
      <c r="Q47" s="5"/>
      <c r="R47" s="6">
        <v>80.3</v>
      </c>
      <c r="S47" s="5">
        <v>10</v>
      </c>
      <c r="T47" s="5"/>
      <c r="U47" s="6">
        <v>78.95</v>
      </c>
      <c r="V47" s="5">
        <v>1</v>
      </c>
      <c r="W47" s="6">
        <v>79.489999999999995</v>
      </c>
      <c r="X47" s="10"/>
      <c r="Y47" s="10"/>
      <c r="Z47" s="10"/>
      <c r="AA47" s="10"/>
      <c r="AB47" s="10"/>
    </row>
    <row r="48" spans="1:28">
      <c r="A48" s="8">
        <v>201234</v>
      </c>
      <c r="B48" s="5">
        <v>88</v>
      </c>
      <c r="C48" s="5">
        <v>2</v>
      </c>
      <c r="D48" s="5">
        <v>80</v>
      </c>
      <c r="E48" s="5">
        <v>1</v>
      </c>
      <c r="F48" s="5">
        <v>83</v>
      </c>
      <c r="G48" s="5">
        <v>1</v>
      </c>
      <c r="H48" s="5">
        <v>75</v>
      </c>
      <c r="I48" s="5">
        <v>1</v>
      </c>
      <c r="J48" s="5">
        <v>81</v>
      </c>
      <c r="K48" s="5">
        <v>1</v>
      </c>
      <c r="L48" s="5">
        <v>84</v>
      </c>
      <c r="M48" s="5">
        <v>2</v>
      </c>
      <c r="N48" s="5"/>
      <c r="O48" s="5"/>
      <c r="P48" s="5"/>
      <c r="Q48" s="5"/>
      <c r="R48" s="6">
        <f>(B48*C48+D48*E48+F48*G48+H48*I48+J48*K48+L48*M48+N48*O48+P48*Q48)/(C48+E48+G48+I48+K48+M48+O48+Q48)</f>
        <v>82.875</v>
      </c>
      <c r="S48" s="5">
        <f>C48+E48+G48+I48+K48+M48+O48+Q48</f>
        <v>8</v>
      </c>
      <c r="T48" s="5"/>
      <c r="U48" s="6">
        <v>76.58</v>
      </c>
      <c r="V48" s="5">
        <v>1</v>
      </c>
      <c r="W48" s="6">
        <f>0.6*U48+0.4*R48</f>
        <v>79.097999999999999</v>
      </c>
      <c r="X48" s="10"/>
      <c r="Y48" s="10"/>
      <c r="Z48" s="10"/>
      <c r="AA48" s="10"/>
      <c r="AB48" s="10"/>
    </row>
    <row r="49" spans="1:28">
      <c r="A49" s="7">
        <v>201226</v>
      </c>
      <c r="B49" s="5">
        <v>83</v>
      </c>
      <c r="C49" s="5">
        <v>2</v>
      </c>
      <c r="D49" s="5">
        <v>74</v>
      </c>
      <c r="E49" s="5">
        <v>1</v>
      </c>
      <c r="F49" s="5">
        <v>78</v>
      </c>
      <c r="G49" s="5">
        <v>1</v>
      </c>
      <c r="H49" s="5">
        <v>80</v>
      </c>
      <c r="I49" s="5">
        <v>1</v>
      </c>
      <c r="J49" s="5">
        <v>77</v>
      </c>
      <c r="K49" s="5">
        <v>2</v>
      </c>
      <c r="L49" s="5">
        <v>81</v>
      </c>
      <c r="M49" s="5">
        <v>1</v>
      </c>
      <c r="N49" s="5">
        <v>76</v>
      </c>
      <c r="O49" s="5">
        <v>2</v>
      </c>
      <c r="P49" s="5"/>
      <c r="Q49" s="5"/>
      <c r="R49" s="6">
        <f>(B49*C49+D49*E49+F49*G49+H49*I49+J49*K49+L49*M49+N49*O49+P49*Q49)/(C49+E49+G49+I49+K49+M49+O49+Q49)</f>
        <v>78.5</v>
      </c>
      <c r="S49" s="5">
        <f>C49+E49+G49+I49+K49+M49+O49+Q49</f>
        <v>10</v>
      </c>
      <c r="T49" s="5"/>
      <c r="U49" s="6">
        <v>79.39</v>
      </c>
      <c r="V49" s="5">
        <v>1</v>
      </c>
      <c r="W49" s="6">
        <f>0.6*U49+0.4*R49</f>
        <v>79.034000000000006</v>
      </c>
      <c r="X49" s="10"/>
      <c r="Y49" s="10"/>
      <c r="Z49" s="10"/>
      <c r="AA49" s="10"/>
      <c r="AB49" s="10"/>
    </row>
    <row r="50" spans="1:28">
      <c r="A50" s="5">
        <v>201235</v>
      </c>
      <c r="B50" s="5">
        <v>65</v>
      </c>
      <c r="C50" s="5">
        <v>2</v>
      </c>
      <c r="D50" s="5">
        <v>79</v>
      </c>
      <c r="E50" s="5">
        <v>1</v>
      </c>
      <c r="F50" s="5">
        <v>80</v>
      </c>
      <c r="G50" s="5">
        <v>1</v>
      </c>
      <c r="H50" s="5">
        <v>79</v>
      </c>
      <c r="I50" s="5">
        <v>1</v>
      </c>
      <c r="J50" s="5">
        <v>77</v>
      </c>
      <c r="K50" s="5">
        <v>2</v>
      </c>
      <c r="L50" s="5">
        <v>81</v>
      </c>
      <c r="M50" s="5">
        <v>1</v>
      </c>
      <c r="N50" s="5">
        <v>80</v>
      </c>
      <c r="O50" s="5">
        <v>2</v>
      </c>
      <c r="P50" s="5"/>
      <c r="Q50" s="5"/>
      <c r="R50" s="6">
        <v>76.3</v>
      </c>
      <c r="S50" s="5">
        <v>10</v>
      </c>
      <c r="T50" s="5"/>
      <c r="U50" s="6">
        <v>79.790000000000006</v>
      </c>
      <c r="V50" s="5">
        <v>1</v>
      </c>
      <c r="W50" s="6">
        <v>78.394000000000005</v>
      </c>
      <c r="X50" s="10"/>
      <c r="Y50" s="10"/>
      <c r="Z50" s="10"/>
      <c r="AA50" s="10"/>
      <c r="AB50" s="10"/>
    </row>
    <row r="51" spans="1:28">
      <c r="A51" s="5">
        <v>201217</v>
      </c>
      <c r="B51" s="5">
        <v>87</v>
      </c>
      <c r="C51" s="5">
        <v>2</v>
      </c>
      <c r="D51" s="5">
        <v>69</v>
      </c>
      <c r="E51" s="5">
        <v>1</v>
      </c>
      <c r="F51" s="5">
        <v>77</v>
      </c>
      <c r="G51" s="5">
        <v>2</v>
      </c>
      <c r="H51" s="5">
        <v>80</v>
      </c>
      <c r="I51" s="5">
        <v>1</v>
      </c>
      <c r="J51" s="5">
        <v>83</v>
      </c>
      <c r="K51" s="5">
        <v>1</v>
      </c>
      <c r="L51" s="5">
        <v>72</v>
      </c>
      <c r="M51" s="5">
        <v>2</v>
      </c>
      <c r="N51" s="5">
        <v>81</v>
      </c>
      <c r="O51" s="5">
        <v>1</v>
      </c>
      <c r="P51" s="5"/>
      <c r="Q51" s="5"/>
      <c r="R51" s="6">
        <v>78.5</v>
      </c>
      <c r="S51" s="5">
        <v>10</v>
      </c>
      <c r="T51" s="5"/>
      <c r="U51" s="6">
        <v>76.95</v>
      </c>
      <c r="V51" s="5">
        <v>1</v>
      </c>
      <c r="W51" s="6">
        <v>77.570000000000007</v>
      </c>
      <c r="X51" s="10"/>
      <c r="Y51" s="10"/>
      <c r="Z51" s="10"/>
      <c r="AA51" s="10"/>
      <c r="AB51" s="10"/>
    </row>
    <row r="52" spans="1:28">
      <c r="A52" s="8">
        <v>201185</v>
      </c>
      <c r="B52" s="5">
        <v>87</v>
      </c>
      <c r="C52" s="5">
        <v>2</v>
      </c>
      <c r="D52" s="5">
        <v>73</v>
      </c>
      <c r="E52" s="5">
        <v>1</v>
      </c>
      <c r="F52" s="5">
        <v>78</v>
      </c>
      <c r="G52" s="5">
        <v>1</v>
      </c>
      <c r="H52" s="5">
        <v>83</v>
      </c>
      <c r="I52" s="5">
        <v>1</v>
      </c>
      <c r="J52" s="5">
        <v>73</v>
      </c>
      <c r="K52" s="5">
        <v>3</v>
      </c>
      <c r="L52" s="5">
        <v>81</v>
      </c>
      <c r="M52" s="5">
        <v>1</v>
      </c>
      <c r="N52" s="5">
        <v>69</v>
      </c>
      <c r="O52" s="5">
        <v>2</v>
      </c>
      <c r="P52" s="5"/>
      <c r="Q52" s="5"/>
      <c r="R52" s="6">
        <f>(B52*C52+D52*E52+F52*G52+H52*I52+J52*K52+L52*M52+N52*O52+P52*Q52)/(C52+E52+G52+I52+K52+M52+O52+Q52)</f>
        <v>76.909090909090907</v>
      </c>
      <c r="S52" s="5">
        <f>C52+E52+G52+I52+K52+M52+O52+Q52</f>
        <v>11</v>
      </c>
      <c r="T52" s="5"/>
      <c r="U52" s="6">
        <v>77.39</v>
      </c>
      <c r="V52" s="5">
        <v>1</v>
      </c>
      <c r="W52" s="6">
        <f>0.6*U52+0.4*R52</f>
        <v>77.197636363636363</v>
      </c>
      <c r="X52" s="10"/>
      <c r="Y52" s="10"/>
      <c r="Z52" s="10"/>
      <c r="AA52" s="10"/>
      <c r="AB52" s="10"/>
    </row>
    <row r="53" spans="1:28">
      <c r="A53" s="8">
        <v>201224</v>
      </c>
      <c r="B53" s="5">
        <v>87</v>
      </c>
      <c r="C53" s="5">
        <v>2</v>
      </c>
      <c r="D53" s="5">
        <v>81</v>
      </c>
      <c r="E53" s="5">
        <v>1</v>
      </c>
      <c r="F53" s="5">
        <v>80</v>
      </c>
      <c r="G53" s="5">
        <v>1</v>
      </c>
      <c r="H53" s="5">
        <v>83</v>
      </c>
      <c r="I53" s="5">
        <v>1</v>
      </c>
      <c r="J53" s="5">
        <v>81</v>
      </c>
      <c r="K53" s="5">
        <v>3</v>
      </c>
      <c r="L53" s="5">
        <v>77</v>
      </c>
      <c r="M53" s="5">
        <v>1</v>
      </c>
      <c r="N53" s="5">
        <v>73</v>
      </c>
      <c r="O53" s="5">
        <v>2</v>
      </c>
      <c r="P53" s="5"/>
      <c r="Q53" s="5"/>
      <c r="R53" s="6">
        <f>(B53*C53+D53*E53+F53*G53+H53*I53+J53*K53+L53*M53+N53*O53+P53*Q53)/(C53+E53+G53+I53+K53+M53+O53+Q53)</f>
        <v>80.36363636363636</v>
      </c>
      <c r="S53" s="5">
        <f>C53+E53+G53+I53+K53+M53+O53+Q53</f>
        <v>11</v>
      </c>
      <c r="T53" s="5"/>
      <c r="U53" s="6">
        <v>74.37</v>
      </c>
      <c r="V53" s="5">
        <v>1</v>
      </c>
      <c r="W53" s="6">
        <f>0.6*U53+0.4*R53</f>
        <v>76.767454545454541</v>
      </c>
      <c r="X53" s="10"/>
      <c r="Y53" s="10"/>
      <c r="Z53" s="10"/>
      <c r="AA53" s="10"/>
      <c r="AB53" s="10"/>
    </row>
    <row r="54" spans="1:28">
      <c r="A54" s="8">
        <v>201228</v>
      </c>
      <c r="B54" s="5">
        <v>86</v>
      </c>
      <c r="C54" s="5">
        <v>2</v>
      </c>
      <c r="D54" s="5">
        <v>78</v>
      </c>
      <c r="E54" s="5">
        <v>1</v>
      </c>
      <c r="F54" s="5">
        <v>77</v>
      </c>
      <c r="G54" s="5">
        <v>1</v>
      </c>
      <c r="H54" s="5">
        <v>83</v>
      </c>
      <c r="I54" s="5">
        <v>1</v>
      </c>
      <c r="J54" s="5">
        <v>69</v>
      </c>
      <c r="K54" s="5">
        <v>2</v>
      </c>
      <c r="L54" s="5">
        <v>81</v>
      </c>
      <c r="M54" s="5">
        <v>1</v>
      </c>
      <c r="N54" s="5">
        <v>76</v>
      </c>
      <c r="O54" s="5">
        <v>2</v>
      </c>
      <c r="P54" s="5"/>
      <c r="Q54" s="5"/>
      <c r="R54" s="6">
        <f>(B54*C54+D54*E54+F54*G54+H54*I54+J54*K54+L54*M54+N54*O54+P54*Q54)/(C54+E54+G54+I54+K54+M54+O54+Q54)</f>
        <v>78.099999999999994</v>
      </c>
      <c r="S54" s="5">
        <f>C54+E54+G54+I54+K54+M54+O54+Q54</f>
        <v>10</v>
      </c>
      <c r="T54" s="5"/>
      <c r="U54" s="6">
        <v>74.5</v>
      </c>
      <c r="V54" s="5">
        <v>1</v>
      </c>
      <c r="W54" s="6">
        <f>0.6*U54+0.4*R54</f>
        <v>75.94</v>
      </c>
      <c r="X54" s="10"/>
      <c r="Y54" s="10"/>
      <c r="Z54" s="10"/>
      <c r="AA54" s="10"/>
      <c r="AB54" s="10"/>
    </row>
  </sheetData>
  <sortState ref="A1:AD54">
    <sortCondition descending="1" ref="W3:W54"/>
  </sortState>
  <mergeCells count="13">
    <mergeCell ref="AB1:AB2"/>
    <mergeCell ref="V1:V2"/>
    <mergeCell ref="W1:W2"/>
    <mergeCell ref="X1:X2"/>
    <mergeCell ref="Y1:Y2"/>
    <mergeCell ref="Z1:Z2"/>
    <mergeCell ref="AA1:AA2"/>
    <mergeCell ref="U1:U2"/>
    <mergeCell ref="A1:A2"/>
    <mergeCell ref="B1:Q1"/>
    <mergeCell ref="R1:R2"/>
    <mergeCell ref="S1:S2"/>
    <mergeCell ref="T1:T2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4"/>
  <sheetViews>
    <sheetView workbookViewId="0">
      <selection sqref="A1:A1048576"/>
    </sheetView>
  </sheetViews>
  <sheetFormatPr defaultRowHeight="15"/>
  <cols>
    <col min="1" max="1" width="8.875" style="65"/>
  </cols>
  <sheetData>
    <row r="1" spans="1:28" s="1" customFormat="1" ht="15" customHeight="1">
      <c r="A1" s="119" t="s">
        <v>57</v>
      </c>
      <c r="B1" s="93" t="s">
        <v>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8" t="s">
        <v>2</v>
      </c>
      <c r="S1" s="98" t="s">
        <v>3</v>
      </c>
      <c r="T1" s="98" t="s">
        <v>52</v>
      </c>
      <c r="U1" s="98" t="s">
        <v>5</v>
      </c>
      <c r="V1" s="93" t="s">
        <v>6</v>
      </c>
      <c r="W1" s="98" t="s">
        <v>7</v>
      </c>
      <c r="X1" s="115" t="s">
        <v>8</v>
      </c>
      <c r="Y1" s="116" t="s">
        <v>9</v>
      </c>
      <c r="Z1" s="95" t="s">
        <v>11</v>
      </c>
      <c r="AA1" s="110" t="s">
        <v>12</v>
      </c>
      <c r="AB1" s="52"/>
    </row>
    <row r="2" spans="1:28" s="4" customFormat="1" ht="14.25" customHeight="1">
      <c r="A2" s="90"/>
      <c r="B2" s="58" t="s">
        <v>13</v>
      </c>
      <c r="C2" s="58" t="s">
        <v>14</v>
      </c>
      <c r="D2" s="58" t="s">
        <v>15</v>
      </c>
      <c r="E2" s="58" t="s">
        <v>16</v>
      </c>
      <c r="F2" s="58" t="s">
        <v>17</v>
      </c>
      <c r="G2" s="58" t="s">
        <v>18</v>
      </c>
      <c r="H2" s="58" t="s">
        <v>19</v>
      </c>
      <c r="I2" s="58" t="s">
        <v>20</v>
      </c>
      <c r="J2" s="58" t="s">
        <v>21</v>
      </c>
      <c r="K2" s="58" t="s">
        <v>22</v>
      </c>
      <c r="L2" s="58" t="s">
        <v>23</v>
      </c>
      <c r="M2" s="59" t="s">
        <v>24</v>
      </c>
      <c r="N2" s="58" t="s">
        <v>25</v>
      </c>
      <c r="O2" s="58" t="s">
        <v>26</v>
      </c>
      <c r="P2" s="58" t="s">
        <v>27</v>
      </c>
      <c r="Q2" s="58" t="s">
        <v>28</v>
      </c>
      <c r="R2" s="122"/>
      <c r="S2" s="123"/>
      <c r="T2" s="123"/>
      <c r="U2" s="122"/>
      <c r="V2" s="104"/>
      <c r="W2" s="98"/>
      <c r="X2" s="112"/>
      <c r="Y2" s="104"/>
      <c r="Z2" s="112"/>
      <c r="AA2" s="111"/>
      <c r="AB2" s="10"/>
    </row>
    <row r="3" spans="1:28">
      <c r="A3" s="66">
        <v>201153</v>
      </c>
      <c r="B3" s="25">
        <v>87</v>
      </c>
      <c r="C3" s="25">
        <v>2</v>
      </c>
      <c r="D3" s="25">
        <v>81</v>
      </c>
      <c r="E3" s="25">
        <v>1</v>
      </c>
      <c r="F3" s="25">
        <v>82</v>
      </c>
      <c r="G3" s="25">
        <v>1</v>
      </c>
      <c r="H3" s="25">
        <v>80</v>
      </c>
      <c r="I3" s="25">
        <v>3</v>
      </c>
      <c r="J3" s="25">
        <v>80</v>
      </c>
      <c r="K3" s="25">
        <v>2</v>
      </c>
      <c r="L3" s="25">
        <v>84</v>
      </c>
      <c r="M3" s="25">
        <v>1</v>
      </c>
      <c r="N3" s="25"/>
      <c r="O3" s="25"/>
      <c r="P3" s="25"/>
      <c r="Q3" s="25"/>
      <c r="R3" s="31">
        <f t="shared" ref="R3:R24" si="0">(B3*C3+D3*E3+F3*G3+H3*I3+J3*K3+L3*M3+N3*O3+P3*Q3)/S3</f>
        <v>82.1</v>
      </c>
      <c r="S3" s="25">
        <f t="shared" ref="S3:S24" si="1">C3+E3+G3+I3+K3+M3+O3</f>
        <v>10</v>
      </c>
      <c r="T3" s="25"/>
      <c r="U3" s="31">
        <v>84.63</v>
      </c>
      <c r="V3" s="25">
        <v>6</v>
      </c>
      <c r="W3" s="31">
        <f t="shared" ref="W3:W24" si="2">R3*0.4+U3*0.6</f>
        <v>83.617999999999995</v>
      </c>
      <c r="X3" s="25"/>
      <c r="Y3" s="25"/>
      <c r="Z3" s="25"/>
      <c r="AA3" s="25"/>
    </row>
    <row r="4" spans="1:28">
      <c r="A4" s="66">
        <v>201143</v>
      </c>
      <c r="B4" s="25">
        <v>87</v>
      </c>
      <c r="C4" s="25">
        <v>2</v>
      </c>
      <c r="D4" s="25">
        <v>83</v>
      </c>
      <c r="E4" s="25">
        <v>1</v>
      </c>
      <c r="F4" s="25">
        <v>84</v>
      </c>
      <c r="G4" s="25">
        <v>2</v>
      </c>
      <c r="H4" s="25">
        <v>85</v>
      </c>
      <c r="I4" s="25">
        <v>1</v>
      </c>
      <c r="J4" s="25">
        <v>85</v>
      </c>
      <c r="K4" s="25">
        <v>2</v>
      </c>
      <c r="L4" s="25"/>
      <c r="M4" s="25"/>
      <c r="N4" s="25"/>
      <c r="O4" s="25"/>
      <c r="P4" s="25"/>
      <c r="Q4" s="25"/>
      <c r="R4" s="31">
        <f t="shared" si="0"/>
        <v>85</v>
      </c>
      <c r="S4" s="25">
        <f t="shared" si="1"/>
        <v>8</v>
      </c>
      <c r="T4" s="25"/>
      <c r="U4" s="31">
        <v>82.06</v>
      </c>
      <c r="V4" s="25">
        <v>6</v>
      </c>
      <c r="W4" s="31">
        <f t="shared" si="2"/>
        <v>83.23599999999999</v>
      </c>
      <c r="X4" s="25"/>
      <c r="Y4" s="25"/>
      <c r="Z4" s="25"/>
      <c r="AA4" s="25"/>
    </row>
    <row r="5" spans="1:28">
      <c r="A5" s="66">
        <v>201142</v>
      </c>
      <c r="B5" s="25">
        <v>82</v>
      </c>
      <c r="C5" s="25">
        <v>2</v>
      </c>
      <c r="D5" s="25">
        <v>86</v>
      </c>
      <c r="E5" s="25">
        <v>2</v>
      </c>
      <c r="F5" s="25">
        <v>81</v>
      </c>
      <c r="G5" s="25">
        <v>1</v>
      </c>
      <c r="H5" s="25">
        <v>86</v>
      </c>
      <c r="I5" s="25">
        <v>3</v>
      </c>
      <c r="J5" s="25">
        <v>80</v>
      </c>
      <c r="K5" s="25">
        <v>1</v>
      </c>
      <c r="L5" s="25">
        <v>81</v>
      </c>
      <c r="M5" s="25">
        <v>2</v>
      </c>
      <c r="N5" s="25"/>
      <c r="O5" s="25"/>
      <c r="P5" s="25"/>
      <c r="Q5" s="25"/>
      <c r="R5" s="31">
        <f t="shared" si="0"/>
        <v>83.36363636363636</v>
      </c>
      <c r="S5" s="25">
        <f t="shared" si="1"/>
        <v>11</v>
      </c>
      <c r="T5" s="25"/>
      <c r="U5" s="31">
        <v>83.06</v>
      </c>
      <c r="V5" s="25">
        <v>6</v>
      </c>
      <c r="W5" s="31">
        <f t="shared" si="2"/>
        <v>83.181454545454542</v>
      </c>
      <c r="X5" s="25"/>
      <c r="Y5" s="25"/>
      <c r="Z5" s="25"/>
      <c r="AA5" s="25"/>
    </row>
    <row r="6" spans="1:28">
      <c r="A6" s="66">
        <v>201145</v>
      </c>
      <c r="B6" s="25">
        <v>85</v>
      </c>
      <c r="C6" s="25">
        <v>2</v>
      </c>
      <c r="D6" s="25">
        <v>83</v>
      </c>
      <c r="E6" s="25">
        <v>3</v>
      </c>
      <c r="F6" s="25">
        <v>78</v>
      </c>
      <c r="G6" s="25">
        <v>2</v>
      </c>
      <c r="H6" s="25">
        <v>83</v>
      </c>
      <c r="I6" s="25">
        <v>1</v>
      </c>
      <c r="J6" s="25">
        <v>80</v>
      </c>
      <c r="K6" s="25">
        <v>2</v>
      </c>
      <c r="L6" s="25">
        <v>82</v>
      </c>
      <c r="M6" s="25">
        <v>1</v>
      </c>
      <c r="N6" s="25"/>
      <c r="O6" s="25"/>
      <c r="P6" s="25"/>
      <c r="Q6" s="25"/>
      <c r="R6" s="31">
        <f t="shared" si="0"/>
        <v>81.818181818181813</v>
      </c>
      <c r="S6" s="25">
        <f t="shared" si="1"/>
        <v>11</v>
      </c>
      <c r="T6" s="25"/>
      <c r="U6" s="31">
        <v>82.28</v>
      </c>
      <c r="V6" s="25">
        <v>6</v>
      </c>
      <c r="W6" s="31">
        <f t="shared" si="2"/>
        <v>82.095272727272729</v>
      </c>
      <c r="X6" s="25"/>
      <c r="Y6" s="25"/>
      <c r="Z6" s="25"/>
      <c r="AA6" s="25"/>
    </row>
    <row r="7" spans="1:28">
      <c r="A7" s="66">
        <v>201148</v>
      </c>
      <c r="B7" s="25">
        <v>86</v>
      </c>
      <c r="C7" s="25">
        <v>2</v>
      </c>
      <c r="D7" s="25">
        <v>78</v>
      </c>
      <c r="E7" s="25">
        <v>2</v>
      </c>
      <c r="F7" s="25">
        <v>79</v>
      </c>
      <c r="G7" s="25">
        <v>1</v>
      </c>
      <c r="H7" s="25">
        <v>79</v>
      </c>
      <c r="I7" s="25">
        <v>1</v>
      </c>
      <c r="J7" s="25">
        <v>81</v>
      </c>
      <c r="K7" s="25">
        <v>2</v>
      </c>
      <c r="L7" s="25">
        <v>83</v>
      </c>
      <c r="M7" s="25">
        <v>1</v>
      </c>
      <c r="N7" s="25"/>
      <c r="O7" s="25"/>
      <c r="P7" s="25"/>
      <c r="Q7" s="25"/>
      <c r="R7" s="31">
        <f t="shared" si="0"/>
        <v>81.222222222222229</v>
      </c>
      <c r="S7" s="25">
        <f t="shared" si="1"/>
        <v>9</v>
      </c>
      <c r="T7" s="25"/>
      <c r="U7" s="31">
        <v>82.5</v>
      </c>
      <c r="V7" s="25">
        <v>6</v>
      </c>
      <c r="W7" s="31">
        <f t="shared" si="2"/>
        <v>81.988888888888894</v>
      </c>
      <c r="X7" s="25"/>
      <c r="Y7" s="25"/>
      <c r="Z7" s="25"/>
      <c r="AA7" s="25"/>
    </row>
    <row r="8" spans="1:28">
      <c r="A8" s="66">
        <v>201152</v>
      </c>
      <c r="B8" s="25">
        <v>87</v>
      </c>
      <c r="C8" s="25">
        <v>2</v>
      </c>
      <c r="D8" s="25">
        <v>81</v>
      </c>
      <c r="E8" s="25">
        <v>1</v>
      </c>
      <c r="F8" s="25">
        <v>83</v>
      </c>
      <c r="G8" s="25">
        <v>1</v>
      </c>
      <c r="H8" s="25">
        <v>81</v>
      </c>
      <c r="I8" s="25">
        <v>1</v>
      </c>
      <c r="J8" s="25">
        <v>75</v>
      </c>
      <c r="K8" s="25">
        <v>2</v>
      </c>
      <c r="L8" s="25">
        <v>81</v>
      </c>
      <c r="M8" s="25">
        <v>3</v>
      </c>
      <c r="N8" s="25"/>
      <c r="O8" s="25"/>
      <c r="P8" s="25"/>
      <c r="Q8" s="25"/>
      <c r="R8" s="31">
        <f t="shared" si="0"/>
        <v>81.2</v>
      </c>
      <c r="S8" s="25">
        <f t="shared" si="1"/>
        <v>10</v>
      </c>
      <c r="T8" s="25"/>
      <c r="U8" s="31">
        <v>81.95</v>
      </c>
      <c r="V8" s="25">
        <v>6</v>
      </c>
      <c r="W8" s="31">
        <f t="shared" si="2"/>
        <v>81.650000000000006</v>
      </c>
      <c r="X8" s="25"/>
      <c r="Y8" s="25"/>
      <c r="Z8" s="25"/>
      <c r="AA8" s="25"/>
    </row>
    <row r="9" spans="1:28">
      <c r="A9" s="66">
        <v>201155</v>
      </c>
      <c r="B9" s="25">
        <v>87</v>
      </c>
      <c r="C9" s="25">
        <v>2</v>
      </c>
      <c r="D9" s="25">
        <v>82</v>
      </c>
      <c r="E9" s="25">
        <v>1</v>
      </c>
      <c r="F9" s="25">
        <v>83</v>
      </c>
      <c r="G9" s="25">
        <v>1</v>
      </c>
      <c r="H9" s="25">
        <v>86</v>
      </c>
      <c r="I9" s="25">
        <v>2</v>
      </c>
      <c r="J9" s="25">
        <v>85</v>
      </c>
      <c r="K9" s="25">
        <v>1</v>
      </c>
      <c r="L9" s="25">
        <v>75</v>
      </c>
      <c r="M9" s="25">
        <v>2</v>
      </c>
      <c r="N9" s="25"/>
      <c r="O9" s="25"/>
      <c r="P9" s="25"/>
      <c r="Q9" s="25"/>
      <c r="R9" s="31">
        <f t="shared" si="0"/>
        <v>82.888888888888886</v>
      </c>
      <c r="S9" s="25">
        <f t="shared" si="1"/>
        <v>9</v>
      </c>
      <c r="T9" s="25"/>
      <c r="U9" s="31">
        <v>80.78</v>
      </c>
      <c r="V9" s="25">
        <v>6</v>
      </c>
      <c r="W9" s="31">
        <f t="shared" si="2"/>
        <v>81.623555555555555</v>
      </c>
      <c r="X9" s="25"/>
      <c r="Y9" s="25"/>
      <c r="Z9" s="25"/>
      <c r="AA9" s="25"/>
    </row>
    <row r="10" spans="1:28">
      <c r="A10" s="66">
        <v>201162</v>
      </c>
      <c r="B10" s="5">
        <v>86</v>
      </c>
      <c r="C10" s="5">
        <v>2</v>
      </c>
      <c r="D10" s="5">
        <v>78</v>
      </c>
      <c r="E10" s="5">
        <v>2</v>
      </c>
      <c r="F10" s="5">
        <v>78</v>
      </c>
      <c r="G10" s="5">
        <v>1</v>
      </c>
      <c r="H10" s="5">
        <v>80</v>
      </c>
      <c r="I10" s="5">
        <v>1</v>
      </c>
      <c r="J10" s="5">
        <v>78</v>
      </c>
      <c r="K10" s="5">
        <v>2</v>
      </c>
      <c r="L10" s="5">
        <v>83</v>
      </c>
      <c r="M10" s="5">
        <v>1</v>
      </c>
      <c r="N10" s="10"/>
      <c r="O10" s="10"/>
      <c r="P10" s="10"/>
      <c r="Q10" s="10"/>
      <c r="R10" s="31">
        <f t="shared" si="0"/>
        <v>80.555555555555557</v>
      </c>
      <c r="S10" s="25">
        <f t="shared" si="1"/>
        <v>9</v>
      </c>
      <c r="T10" s="10"/>
      <c r="U10" s="31">
        <v>82.15</v>
      </c>
      <c r="V10" s="25">
        <v>6</v>
      </c>
      <c r="W10" s="31">
        <f t="shared" si="2"/>
        <v>81.512222222222221</v>
      </c>
      <c r="X10" s="25"/>
      <c r="Y10" s="25"/>
      <c r="Z10" s="25"/>
      <c r="AA10" s="25"/>
      <c r="AB10" s="43"/>
    </row>
    <row r="11" spans="1:28">
      <c r="A11" s="67">
        <v>201154</v>
      </c>
      <c r="B11" s="5">
        <v>72</v>
      </c>
      <c r="C11" s="5">
        <v>2</v>
      </c>
      <c r="D11" s="5">
        <v>80</v>
      </c>
      <c r="E11" s="5">
        <v>2</v>
      </c>
      <c r="F11" s="5">
        <v>83</v>
      </c>
      <c r="G11" s="5">
        <v>1</v>
      </c>
      <c r="H11" s="5">
        <v>84</v>
      </c>
      <c r="I11" s="5">
        <v>2</v>
      </c>
      <c r="J11" s="5">
        <v>79</v>
      </c>
      <c r="K11" s="5">
        <v>1</v>
      </c>
      <c r="L11" s="5">
        <v>69</v>
      </c>
      <c r="M11" s="5">
        <v>2</v>
      </c>
      <c r="N11" s="5"/>
      <c r="O11" s="5"/>
      <c r="P11" s="5"/>
      <c r="Q11" s="5"/>
      <c r="R11" s="6">
        <f t="shared" si="0"/>
        <v>77.2</v>
      </c>
      <c r="S11" s="5">
        <f t="shared" si="1"/>
        <v>10</v>
      </c>
      <c r="T11" s="5"/>
      <c r="U11" s="6">
        <v>84</v>
      </c>
      <c r="V11" s="5">
        <v>6</v>
      </c>
      <c r="W11" s="6">
        <f t="shared" si="2"/>
        <v>81.28</v>
      </c>
      <c r="X11" s="25"/>
      <c r="Y11" s="25"/>
      <c r="Z11" s="25"/>
      <c r="AA11" s="25"/>
    </row>
    <row r="12" spans="1:28">
      <c r="A12" s="66">
        <v>201160</v>
      </c>
      <c r="B12" s="25">
        <v>87</v>
      </c>
      <c r="C12" s="25">
        <v>2</v>
      </c>
      <c r="D12" s="25">
        <v>80</v>
      </c>
      <c r="E12" s="25">
        <v>2</v>
      </c>
      <c r="F12" s="25">
        <v>80</v>
      </c>
      <c r="G12" s="25">
        <v>1</v>
      </c>
      <c r="H12" s="25">
        <v>78</v>
      </c>
      <c r="I12" s="25">
        <v>2</v>
      </c>
      <c r="J12" s="25">
        <v>83</v>
      </c>
      <c r="K12" s="25">
        <v>1</v>
      </c>
      <c r="L12" s="25"/>
      <c r="M12" s="25"/>
      <c r="N12" s="25"/>
      <c r="O12" s="25"/>
      <c r="P12" s="25"/>
      <c r="Q12" s="25"/>
      <c r="R12" s="31">
        <f t="shared" si="0"/>
        <v>81.625</v>
      </c>
      <c r="S12" s="25">
        <f t="shared" si="1"/>
        <v>8</v>
      </c>
      <c r="T12" s="25"/>
      <c r="U12" s="31">
        <v>80.94</v>
      </c>
      <c r="V12" s="25">
        <v>6</v>
      </c>
      <c r="W12" s="31">
        <f t="shared" si="2"/>
        <v>81.213999999999999</v>
      </c>
      <c r="X12" s="25"/>
      <c r="Y12" s="25"/>
      <c r="Z12" s="25"/>
      <c r="AA12" s="25"/>
    </row>
    <row r="13" spans="1:28">
      <c r="A13" s="66">
        <v>201140</v>
      </c>
      <c r="B13" s="25">
        <v>87</v>
      </c>
      <c r="C13" s="25">
        <v>2</v>
      </c>
      <c r="D13" s="25">
        <v>80</v>
      </c>
      <c r="E13" s="25">
        <v>1</v>
      </c>
      <c r="F13" s="25">
        <v>79</v>
      </c>
      <c r="G13" s="25">
        <v>1</v>
      </c>
      <c r="H13" s="25">
        <v>78</v>
      </c>
      <c r="I13" s="25">
        <v>1</v>
      </c>
      <c r="J13" s="25">
        <v>82</v>
      </c>
      <c r="K13" s="25">
        <v>2</v>
      </c>
      <c r="L13" s="25">
        <v>81</v>
      </c>
      <c r="M13" s="25">
        <v>3</v>
      </c>
      <c r="N13" s="25"/>
      <c r="O13" s="25"/>
      <c r="P13" s="25"/>
      <c r="Q13" s="25"/>
      <c r="R13" s="31">
        <f t="shared" si="0"/>
        <v>81.8</v>
      </c>
      <c r="S13" s="25">
        <f t="shared" si="1"/>
        <v>10</v>
      </c>
      <c r="T13" s="25"/>
      <c r="U13" s="31">
        <v>80.739999999999995</v>
      </c>
      <c r="V13" s="25">
        <v>6</v>
      </c>
      <c r="W13" s="31">
        <f t="shared" si="2"/>
        <v>81.163999999999987</v>
      </c>
      <c r="X13" s="25"/>
      <c r="Y13" s="25"/>
      <c r="Z13" s="25"/>
      <c r="AA13" s="25"/>
    </row>
    <row r="14" spans="1:28">
      <c r="A14" s="66">
        <v>201161</v>
      </c>
      <c r="B14" s="5">
        <v>85</v>
      </c>
      <c r="C14" s="5">
        <v>2</v>
      </c>
      <c r="D14" s="5">
        <v>85</v>
      </c>
      <c r="E14" s="5">
        <v>2</v>
      </c>
      <c r="F14" s="5">
        <v>80</v>
      </c>
      <c r="G14" s="5">
        <v>2</v>
      </c>
      <c r="H14" s="5">
        <v>74</v>
      </c>
      <c r="I14" s="5">
        <v>1</v>
      </c>
      <c r="J14" s="5">
        <v>77</v>
      </c>
      <c r="K14" s="5">
        <v>2</v>
      </c>
      <c r="L14" s="5">
        <v>76</v>
      </c>
      <c r="M14" s="5">
        <v>1</v>
      </c>
      <c r="N14" s="10"/>
      <c r="O14" s="10"/>
      <c r="P14" s="10"/>
      <c r="Q14" s="10"/>
      <c r="R14" s="31">
        <f t="shared" si="0"/>
        <v>80.400000000000006</v>
      </c>
      <c r="S14" s="25">
        <f t="shared" si="1"/>
        <v>10</v>
      </c>
      <c r="T14" s="10"/>
      <c r="U14" s="31">
        <v>79.94</v>
      </c>
      <c r="V14" s="25">
        <v>6</v>
      </c>
      <c r="W14" s="31">
        <f t="shared" si="2"/>
        <v>80.123999999999995</v>
      </c>
      <c r="X14" s="25"/>
      <c r="Y14" s="25"/>
      <c r="Z14" s="25"/>
      <c r="AA14" s="25"/>
    </row>
    <row r="15" spans="1:28">
      <c r="A15" s="67">
        <v>201151</v>
      </c>
      <c r="B15" s="25">
        <v>76</v>
      </c>
      <c r="C15" s="25">
        <v>2</v>
      </c>
      <c r="D15" s="25">
        <v>77</v>
      </c>
      <c r="E15" s="25">
        <v>1</v>
      </c>
      <c r="F15" s="25">
        <v>80</v>
      </c>
      <c r="G15" s="25">
        <v>1</v>
      </c>
      <c r="H15" s="25">
        <v>84</v>
      </c>
      <c r="I15" s="25">
        <v>2</v>
      </c>
      <c r="J15" s="25">
        <v>83</v>
      </c>
      <c r="K15" s="25">
        <v>1</v>
      </c>
      <c r="L15" s="25">
        <v>72</v>
      </c>
      <c r="M15" s="25">
        <v>2</v>
      </c>
      <c r="N15" s="25"/>
      <c r="O15" s="25"/>
      <c r="P15" s="25"/>
      <c r="Q15" s="25"/>
      <c r="R15" s="31">
        <f t="shared" si="0"/>
        <v>78.222222222222229</v>
      </c>
      <c r="S15" s="25">
        <f t="shared" si="1"/>
        <v>9</v>
      </c>
      <c r="T15" s="25"/>
      <c r="U15" s="31">
        <v>81.22</v>
      </c>
      <c r="V15" s="25">
        <v>6</v>
      </c>
      <c r="W15" s="31">
        <f t="shared" si="2"/>
        <v>80.020888888888891</v>
      </c>
      <c r="X15" s="25"/>
      <c r="Y15" s="25"/>
      <c r="Z15" s="25"/>
      <c r="AA15" s="25"/>
    </row>
    <row r="16" spans="1:28" s="43" customFormat="1">
      <c r="A16" s="66">
        <v>201157</v>
      </c>
      <c r="B16" s="25">
        <v>78</v>
      </c>
      <c r="C16" s="25">
        <v>2</v>
      </c>
      <c r="D16" s="25">
        <v>87</v>
      </c>
      <c r="E16" s="25">
        <v>2</v>
      </c>
      <c r="F16" s="25">
        <v>74</v>
      </c>
      <c r="G16" s="25">
        <v>1</v>
      </c>
      <c r="H16" s="25">
        <v>77</v>
      </c>
      <c r="I16" s="25">
        <v>2</v>
      </c>
      <c r="J16" s="25">
        <v>78</v>
      </c>
      <c r="K16" s="25">
        <v>1</v>
      </c>
      <c r="L16" s="25">
        <v>69</v>
      </c>
      <c r="M16" s="25">
        <v>2</v>
      </c>
      <c r="N16" s="25"/>
      <c r="O16" s="25"/>
      <c r="P16" s="25"/>
      <c r="Q16" s="25"/>
      <c r="R16" s="31">
        <f t="shared" si="0"/>
        <v>77.400000000000006</v>
      </c>
      <c r="S16" s="25">
        <f t="shared" si="1"/>
        <v>10</v>
      </c>
      <c r="T16" s="25"/>
      <c r="U16" s="31">
        <v>81.75</v>
      </c>
      <c r="V16" s="25">
        <v>6</v>
      </c>
      <c r="W16" s="31">
        <f t="shared" si="2"/>
        <v>80.010000000000005</v>
      </c>
      <c r="X16" s="5"/>
      <c r="Y16" s="5"/>
      <c r="Z16" s="5"/>
      <c r="AA16" s="5"/>
      <c r="AB16"/>
    </row>
    <row r="17" spans="1:28">
      <c r="A17" s="66">
        <v>201158</v>
      </c>
      <c r="B17" s="25">
        <v>87</v>
      </c>
      <c r="C17" s="25">
        <v>2</v>
      </c>
      <c r="D17" s="25">
        <v>81</v>
      </c>
      <c r="E17" s="25">
        <v>2</v>
      </c>
      <c r="F17" s="25">
        <v>79</v>
      </c>
      <c r="G17" s="25">
        <v>1</v>
      </c>
      <c r="H17" s="25">
        <v>77</v>
      </c>
      <c r="I17" s="25">
        <v>1</v>
      </c>
      <c r="J17" s="25">
        <v>66</v>
      </c>
      <c r="K17" s="25">
        <v>2</v>
      </c>
      <c r="L17" s="25">
        <v>78</v>
      </c>
      <c r="M17" s="25">
        <v>1</v>
      </c>
      <c r="N17" s="25"/>
      <c r="O17" s="25"/>
      <c r="P17" s="25"/>
      <c r="Q17" s="25"/>
      <c r="R17" s="31">
        <f t="shared" si="0"/>
        <v>78</v>
      </c>
      <c r="S17" s="25">
        <f t="shared" si="1"/>
        <v>9</v>
      </c>
      <c r="T17" s="25"/>
      <c r="U17" s="31">
        <v>80.45</v>
      </c>
      <c r="V17" s="25">
        <v>6</v>
      </c>
      <c r="W17" s="31">
        <f t="shared" si="2"/>
        <v>79.47</v>
      </c>
      <c r="X17" s="25"/>
      <c r="Y17" s="25"/>
      <c r="Z17" s="25"/>
      <c r="AA17" s="25"/>
    </row>
    <row r="18" spans="1:28" s="43" customFormat="1">
      <c r="A18" s="66">
        <v>201149</v>
      </c>
      <c r="B18" s="25">
        <v>81</v>
      </c>
      <c r="C18" s="25">
        <v>2</v>
      </c>
      <c r="D18" s="25">
        <v>86</v>
      </c>
      <c r="E18" s="25">
        <v>2</v>
      </c>
      <c r="F18" s="25">
        <v>82</v>
      </c>
      <c r="G18" s="25">
        <v>1</v>
      </c>
      <c r="H18" s="25">
        <v>81</v>
      </c>
      <c r="I18" s="25">
        <v>1</v>
      </c>
      <c r="J18" s="25">
        <v>71</v>
      </c>
      <c r="K18" s="25">
        <v>2</v>
      </c>
      <c r="L18" s="25"/>
      <c r="M18" s="25"/>
      <c r="N18" s="25"/>
      <c r="O18" s="25"/>
      <c r="P18" s="25"/>
      <c r="Q18" s="25"/>
      <c r="R18" s="31">
        <f t="shared" si="0"/>
        <v>79.875</v>
      </c>
      <c r="S18" s="25">
        <f t="shared" si="1"/>
        <v>8</v>
      </c>
      <c r="T18" s="25"/>
      <c r="U18" s="31">
        <v>79.05</v>
      </c>
      <c r="V18" s="25">
        <v>6</v>
      </c>
      <c r="W18" s="31">
        <f t="shared" si="2"/>
        <v>79.38</v>
      </c>
      <c r="X18" s="5"/>
      <c r="Y18" s="5"/>
      <c r="Z18" s="5"/>
      <c r="AA18" s="5"/>
      <c r="AB18"/>
    </row>
    <row r="19" spans="1:28">
      <c r="A19" s="66">
        <v>201150</v>
      </c>
      <c r="B19" s="25">
        <v>83</v>
      </c>
      <c r="C19" s="25">
        <v>2</v>
      </c>
      <c r="D19" s="25">
        <v>87</v>
      </c>
      <c r="E19" s="25">
        <v>2</v>
      </c>
      <c r="F19" s="25">
        <v>83</v>
      </c>
      <c r="G19" s="25">
        <v>1</v>
      </c>
      <c r="H19" s="25">
        <v>81</v>
      </c>
      <c r="I19" s="25">
        <v>1</v>
      </c>
      <c r="J19" s="25">
        <v>74</v>
      </c>
      <c r="K19" s="25">
        <v>2</v>
      </c>
      <c r="L19" s="25"/>
      <c r="M19" s="25"/>
      <c r="N19" s="25"/>
      <c r="O19" s="25"/>
      <c r="P19" s="25"/>
      <c r="Q19" s="25"/>
      <c r="R19" s="31">
        <f t="shared" si="0"/>
        <v>81.5</v>
      </c>
      <c r="S19" s="25">
        <f t="shared" si="1"/>
        <v>8</v>
      </c>
      <c r="T19" s="25"/>
      <c r="U19" s="31">
        <v>77.8</v>
      </c>
      <c r="V19" s="25">
        <v>6</v>
      </c>
      <c r="W19" s="31">
        <f t="shared" si="2"/>
        <v>79.28</v>
      </c>
      <c r="X19" s="25"/>
      <c r="Y19" s="25"/>
      <c r="Z19" s="25"/>
      <c r="AA19" s="25"/>
    </row>
    <row r="20" spans="1:28">
      <c r="A20" s="66">
        <v>201159</v>
      </c>
      <c r="B20" s="25">
        <v>86</v>
      </c>
      <c r="C20" s="25">
        <v>2</v>
      </c>
      <c r="D20" s="25">
        <v>86</v>
      </c>
      <c r="E20" s="25">
        <v>2</v>
      </c>
      <c r="F20" s="25">
        <v>83</v>
      </c>
      <c r="G20" s="25">
        <v>1</v>
      </c>
      <c r="H20" s="25">
        <v>73</v>
      </c>
      <c r="I20" s="25">
        <v>1</v>
      </c>
      <c r="J20" s="25">
        <v>78</v>
      </c>
      <c r="K20" s="25">
        <v>2</v>
      </c>
      <c r="L20" s="25"/>
      <c r="M20" s="25"/>
      <c r="N20" s="25"/>
      <c r="O20" s="25"/>
      <c r="P20" s="25"/>
      <c r="Q20" s="25"/>
      <c r="R20" s="31">
        <f t="shared" si="0"/>
        <v>82</v>
      </c>
      <c r="S20" s="25">
        <f t="shared" si="1"/>
        <v>8</v>
      </c>
      <c r="T20" s="25"/>
      <c r="U20" s="31">
        <v>76.05</v>
      </c>
      <c r="V20" s="25">
        <v>6</v>
      </c>
      <c r="W20" s="31">
        <f t="shared" si="2"/>
        <v>78.430000000000007</v>
      </c>
      <c r="X20" s="25"/>
      <c r="Y20" s="25"/>
      <c r="Z20" s="25"/>
      <c r="AA20" s="25"/>
      <c r="AB20" s="43"/>
    </row>
    <row r="21" spans="1:28">
      <c r="A21" s="64">
        <v>201156</v>
      </c>
      <c r="B21" s="5">
        <v>77</v>
      </c>
      <c r="C21" s="5">
        <v>2</v>
      </c>
      <c r="D21" s="5">
        <v>80</v>
      </c>
      <c r="E21" s="5">
        <v>2</v>
      </c>
      <c r="F21" s="5">
        <v>88</v>
      </c>
      <c r="G21" s="5">
        <v>1</v>
      </c>
      <c r="H21" s="5">
        <v>74</v>
      </c>
      <c r="I21" s="5">
        <v>3</v>
      </c>
      <c r="J21" s="5">
        <v>80</v>
      </c>
      <c r="K21" s="5">
        <v>1</v>
      </c>
      <c r="L21" s="5">
        <v>78</v>
      </c>
      <c r="M21" s="5">
        <v>3</v>
      </c>
      <c r="N21" s="5"/>
      <c r="O21" s="5"/>
      <c r="P21" s="5"/>
      <c r="Q21" s="5"/>
      <c r="R21" s="6">
        <f t="shared" si="0"/>
        <v>78.166666666666671</v>
      </c>
      <c r="S21" s="5">
        <f t="shared" si="1"/>
        <v>12</v>
      </c>
      <c r="T21" s="5"/>
      <c r="U21" s="6">
        <v>77.13</v>
      </c>
      <c r="V21" s="5">
        <v>6</v>
      </c>
      <c r="W21" s="6">
        <f t="shared" si="2"/>
        <v>77.544666666666672</v>
      </c>
      <c r="X21" s="25"/>
      <c r="Y21" s="25"/>
      <c r="Z21" s="25"/>
      <c r="AA21" s="25"/>
    </row>
    <row r="22" spans="1:28">
      <c r="A22" s="66">
        <v>201147</v>
      </c>
      <c r="B22" s="25">
        <v>77</v>
      </c>
      <c r="C22" s="25">
        <v>2</v>
      </c>
      <c r="D22" s="25">
        <v>66</v>
      </c>
      <c r="E22" s="25">
        <v>2</v>
      </c>
      <c r="F22" s="25">
        <v>71</v>
      </c>
      <c r="G22" s="25">
        <v>1</v>
      </c>
      <c r="H22" s="25">
        <v>79</v>
      </c>
      <c r="I22" s="25">
        <v>1</v>
      </c>
      <c r="J22" s="25">
        <v>75</v>
      </c>
      <c r="K22" s="25">
        <v>2</v>
      </c>
      <c r="L22" s="25">
        <v>81</v>
      </c>
      <c r="M22" s="25">
        <v>3</v>
      </c>
      <c r="N22" s="25"/>
      <c r="O22" s="25"/>
      <c r="P22" s="25"/>
      <c r="Q22" s="25"/>
      <c r="R22" s="31">
        <f t="shared" si="0"/>
        <v>75.36363636363636</v>
      </c>
      <c r="S22" s="25">
        <f t="shared" si="1"/>
        <v>11</v>
      </c>
      <c r="T22" s="25"/>
      <c r="U22" s="31">
        <v>77.53</v>
      </c>
      <c r="V22" s="25">
        <v>6</v>
      </c>
      <c r="W22" s="31">
        <f t="shared" si="2"/>
        <v>76.663454545454542</v>
      </c>
      <c r="X22" s="25"/>
      <c r="Y22" s="25"/>
      <c r="Z22" s="25"/>
      <c r="AA22" s="25"/>
    </row>
    <row r="23" spans="1:28">
      <c r="A23" s="68">
        <v>201144</v>
      </c>
      <c r="B23" s="25">
        <v>68</v>
      </c>
      <c r="C23" s="25">
        <v>2</v>
      </c>
      <c r="D23" s="25">
        <v>68</v>
      </c>
      <c r="E23" s="25">
        <v>2</v>
      </c>
      <c r="F23" s="25">
        <v>82</v>
      </c>
      <c r="G23" s="25">
        <v>1</v>
      </c>
      <c r="H23" s="25">
        <v>79</v>
      </c>
      <c r="I23" s="25">
        <v>1</v>
      </c>
      <c r="J23" s="25">
        <v>69</v>
      </c>
      <c r="K23" s="25">
        <v>2</v>
      </c>
      <c r="L23" s="25"/>
      <c r="M23" s="25"/>
      <c r="N23" s="25"/>
      <c r="O23" s="25"/>
      <c r="P23" s="25"/>
      <c r="Q23" s="25"/>
      <c r="R23" s="31">
        <f t="shared" si="0"/>
        <v>71.375</v>
      </c>
      <c r="S23" s="25">
        <f t="shared" si="1"/>
        <v>8</v>
      </c>
      <c r="T23" s="25"/>
      <c r="U23" s="31">
        <v>78</v>
      </c>
      <c r="V23" s="25">
        <v>6</v>
      </c>
      <c r="W23" s="31">
        <f t="shared" si="2"/>
        <v>75.349999999999994</v>
      </c>
      <c r="X23" s="10"/>
      <c r="Y23" s="10"/>
      <c r="Z23" s="10"/>
      <c r="AA23" s="10"/>
    </row>
    <row r="24" spans="1:28">
      <c r="A24" s="66">
        <v>201141</v>
      </c>
      <c r="B24" s="25">
        <v>75</v>
      </c>
      <c r="C24" s="25">
        <v>2</v>
      </c>
      <c r="D24" s="25">
        <v>79</v>
      </c>
      <c r="E24" s="25">
        <v>2</v>
      </c>
      <c r="F24" s="25">
        <v>83</v>
      </c>
      <c r="G24" s="25">
        <v>1</v>
      </c>
      <c r="H24" s="25">
        <v>77</v>
      </c>
      <c r="I24" s="25">
        <v>1</v>
      </c>
      <c r="J24" s="25">
        <v>69</v>
      </c>
      <c r="K24" s="25">
        <v>2</v>
      </c>
      <c r="L24" s="25">
        <v>79</v>
      </c>
      <c r="M24" s="25">
        <v>3</v>
      </c>
      <c r="N24" s="25"/>
      <c r="O24" s="25"/>
      <c r="P24" s="25"/>
      <c r="Q24" s="25"/>
      <c r="R24" s="31">
        <f t="shared" si="0"/>
        <v>76.63636363636364</v>
      </c>
      <c r="S24" s="25">
        <f t="shared" si="1"/>
        <v>11</v>
      </c>
      <c r="T24" s="25"/>
      <c r="U24" s="31">
        <v>72.239999999999995</v>
      </c>
      <c r="V24" s="25">
        <v>6</v>
      </c>
      <c r="W24" s="31">
        <f t="shared" si="2"/>
        <v>73.99854545454545</v>
      </c>
      <c r="X24" s="10"/>
      <c r="Y24" s="10"/>
      <c r="Z24" s="10"/>
      <c r="AA24" s="10"/>
      <c r="AB24" s="53"/>
    </row>
  </sheetData>
  <sortState ref="A3:AB24">
    <sortCondition descending="1" ref="W3:W24"/>
  </sortState>
  <mergeCells count="12">
    <mergeCell ref="AA1:AA2"/>
    <mergeCell ref="U1:U2"/>
    <mergeCell ref="B1:Q1"/>
    <mergeCell ref="R1:R2"/>
    <mergeCell ref="S1:S2"/>
    <mergeCell ref="T1:T2"/>
    <mergeCell ref="A1:A2"/>
    <mergeCell ref="V1:V2"/>
    <mergeCell ref="W1:W2"/>
    <mergeCell ref="X1:X2"/>
    <mergeCell ref="Y1:Y2"/>
    <mergeCell ref="Z1:Z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topLeftCell="K1" workbookViewId="0">
      <selection activeCell="AC1" sqref="AC1:AC1048576"/>
    </sheetView>
  </sheetViews>
  <sheetFormatPr defaultRowHeight="13.5"/>
  <sheetData>
    <row r="1" spans="1:28" s="1" customFormat="1" ht="15">
      <c r="A1" s="81" t="s">
        <v>0</v>
      </c>
      <c r="B1" s="81" t="s">
        <v>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97" t="s">
        <v>58</v>
      </c>
      <c r="S1" s="84" t="s">
        <v>3</v>
      </c>
      <c r="T1" s="86" t="s">
        <v>4</v>
      </c>
      <c r="U1" s="77" t="s">
        <v>5</v>
      </c>
      <c r="V1" s="81" t="s">
        <v>6</v>
      </c>
      <c r="W1" s="91" t="s">
        <v>7</v>
      </c>
      <c r="X1" s="93" t="s">
        <v>8</v>
      </c>
      <c r="Y1" s="93" t="s">
        <v>9</v>
      </c>
      <c r="Z1" s="93" t="s">
        <v>10</v>
      </c>
      <c r="AA1" s="95" t="s">
        <v>11</v>
      </c>
      <c r="AB1" s="88" t="s">
        <v>12</v>
      </c>
    </row>
    <row r="2" spans="1:28" s="4" customFormat="1" ht="14.25" customHeight="1">
      <c r="A2" s="80"/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3" t="s">
        <v>24</v>
      </c>
      <c r="N2" s="3" t="s">
        <v>25</v>
      </c>
      <c r="O2" s="3" t="s">
        <v>26</v>
      </c>
      <c r="P2" s="3" t="s">
        <v>27</v>
      </c>
      <c r="Q2" s="3" t="s">
        <v>28</v>
      </c>
      <c r="R2" s="97"/>
      <c r="S2" s="85"/>
      <c r="T2" s="87"/>
      <c r="U2" s="78"/>
      <c r="V2" s="80"/>
      <c r="W2" s="92"/>
      <c r="X2" s="94"/>
      <c r="Y2" s="94"/>
      <c r="Z2" s="94"/>
      <c r="AA2" s="96"/>
      <c r="AB2" s="89"/>
    </row>
    <row r="3" spans="1:28">
      <c r="A3" s="7">
        <v>201284</v>
      </c>
      <c r="B3" s="5">
        <v>87</v>
      </c>
      <c r="C3" s="5">
        <v>2</v>
      </c>
      <c r="D3" s="5">
        <v>81</v>
      </c>
      <c r="E3" s="5">
        <v>1</v>
      </c>
      <c r="F3" s="5">
        <v>83</v>
      </c>
      <c r="G3" s="5">
        <v>1</v>
      </c>
      <c r="H3" s="5">
        <v>81</v>
      </c>
      <c r="I3" s="5">
        <v>1</v>
      </c>
      <c r="J3" s="5">
        <v>80</v>
      </c>
      <c r="K3" s="5">
        <v>2</v>
      </c>
      <c r="L3" s="5">
        <v>86</v>
      </c>
      <c r="M3" s="5">
        <v>1</v>
      </c>
      <c r="N3" s="5">
        <v>93</v>
      </c>
      <c r="O3" s="5">
        <v>2</v>
      </c>
      <c r="P3" s="5"/>
      <c r="Q3" s="5"/>
      <c r="R3" s="6">
        <f>(B3*C3+D3*E3+F3*G3+H3*I3+J3*K3+L3*M3+N3*O3+P3*Q3)/(C3+E3+G3+I3+K3+M3+O3+Q3)</f>
        <v>85.1</v>
      </c>
      <c r="S3" s="5">
        <f>C3+E3+G3+I3+K3+M3+O3+Q3</f>
        <v>10</v>
      </c>
      <c r="T3" s="5"/>
      <c r="U3" s="6">
        <v>84.94</v>
      </c>
      <c r="V3" s="5">
        <v>1</v>
      </c>
      <c r="W3" s="6">
        <f>0.6*U3+0.4*R3</f>
        <v>85.003999999999991</v>
      </c>
      <c r="X3" s="10"/>
      <c r="Y3" s="10"/>
      <c r="Z3" s="10"/>
      <c r="AA3" s="10"/>
      <c r="AB3" s="10"/>
    </row>
    <row r="4" spans="1:28">
      <c r="A4" s="8">
        <v>201308</v>
      </c>
      <c r="B4" s="5">
        <v>87</v>
      </c>
      <c r="C4" s="5">
        <v>2</v>
      </c>
      <c r="D4" s="5">
        <v>82</v>
      </c>
      <c r="E4" s="5">
        <v>1</v>
      </c>
      <c r="F4" s="5">
        <v>83</v>
      </c>
      <c r="G4" s="5">
        <v>1</v>
      </c>
      <c r="H4" s="5">
        <v>78</v>
      </c>
      <c r="I4" s="5">
        <v>1</v>
      </c>
      <c r="J4" s="5">
        <v>89</v>
      </c>
      <c r="K4" s="5">
        <v>2</v>
      </c>
      <c r="L4" s="5"/>
      <c r="M4" s="5"/>
      <c r="N4" s="5"/>
      <c r="O4" s="5"/>
      <c r="P4" s="5"/>
      <c r="Q4" s="5"/>
      <c r="R4" s="6">
        <f>(B4*C4+D4*E4+F4*G4+H4*I4+J4*K4+L4*M4+N4*O4+P4*Q4)/(C4+E4+G4+I4+K4+M4+O4+Q4)</f>
        <v>85</v>
      </c>
      <c r="S4" s="5">
        <f>C4+E4+G4+I4+K4+M4+O4+Q4</f>
        <v>7</v>
      </c>
      <c r="T4" s="5"/>
      <c r="U4" s="6">
        <v>83.79</v>
      </c>
      <c r="V4" s="5">
        <v>1</v>
      </c>
      <c r="W4" s="6">
        <f t="shared" ref="W4:W15" si="0">0.6*U4+0.4*R4</f>
        <v>84.274000000000001</v>
      </c>
      <c r="X4" s="10"/>
      <c r="Y4" s="10"/>
      <c r="Z4" s="10"/>
      <c r="AA4" s="10"/>
      <c r="AB4" s="10"/>
    </row>
    <row r="5" spans="1:28">
      <c r="A5" s="5">
        <v>201292</v>
      </c>
      <c r="B5" s="5">
        <v>87</v>
      </c>
      <c r="C5" s="5">
        <v>2</v>
      </c>
      <c r="D5" s="5">
        <v>81</v>
      </c>
      <c r="E5" s="5">
        <v>1</v>
      </c>
      <c r="F5" s="5">
        <v>83</v>
      </c>
      <c r="G5" s="5">
        <v>1</v>
      </c>
      <c r="H5" s="5">
        <v>93</v>
      </c>
      <c r="I5" s="5">
        <v>2</v>
      </c>
      <c r="J5" s="5">
        <v>83</v>
      </c>
      <c r="K5" s="5">
        <v>1</v>
      </c>
      <c r="L5" s="5">
        <v>82</v>
      </c>
      <c r="M5" s="5">
        <v>2</v>
      </c>
      <c r="N5" s="5"/>
      <c r="O5" s="5"/>
      <c r="P5" s="5"/>
      <c r="Q5" s="5"/>
      <c r="R5" s="6">
        <v>85.666666666666671</v>
      </c>
      <c r="S5" s="5">
        <v>9</v>
      </c>
      <c r="T5" s="5"/>
      <c r="U5" s="6">
        <v>83.22</v>
      </c>
      <c r="V5" s="5">
        <v>1</v>
      </c>
      <c r="W5" s="6">
        <f t="shared" si="0"/>
        <v>84.198666666666668</v>
      </c>
      <c r="X5" s="10"/>
      <c r="Y5" s="10"/>
      <c r="Z5" s="10"/>
      <c r="AA5" s="10"/>
      <c r="AB5" s="10"/>
    </row>
    <row r="6" spans="1:28">
      <c r="A6" s="7">
        <v>201294</v>
      </c>
      <c r="B6" s="5">
        <v>86</v>
      </c>
      <c r="C6" s="5">
        <v>2</v>
      </c>
      <c r="D6" s="5">
        <v>81</v>
      </c>
      <c r="E6" s="5">
        <v>2</v>
      </c>
      <c r="F6" s="5">
        <v>79</v>
      </c>
      <c r="G6" s="5">
        <v>1</v>
      </c>
      <c r="H6" s="5">
        <v>85</v>
      </c>
      <c r="I6" s="5">
        <v>1</v>
      </c>
      <c r="J6" s="5">
        <v>86</v>
      </c>
      <c r="K6" s="5">
        <v>3</v>
      </c>
      <c r="L6" s="5">
        <v>80</v>
      </c>
      <c r="M6" s="5">
        <v>1</v>
      </c>
      <c r="N6" s="5"/>
      <c r="O6" s="5"/>
      <c r="P6" s="5"/>
      <c r="Q6" s="5"/>
      <c r="R6" s="6">
        <f>(B6*C6+D6*E6+F6*G6+H6*I6+J6*K6+L6*M6+N6*O6+P6*Q6)/(C6+E6+G6+I6+K6+M6+O6+Q6)</f>
        <v>83.6</v>
      </c>
      <c r="S6" s="5">
        <f>C6+E6+G6+I6+K6+M6+O6+Q6</f>
        <v>10</v>
      </c>
      <c r="T6" s="5"/>
      <c r="U6" s="6">
        <v>84.22</v>
      </c>
      <c r="V6" s="5">
        <v>1</v>
      </c>
      <c r="W6" s="6">
        <f>0.6*U6+0.4*R6</f>
        <v>83.971999999999994</v>
      </c>
      <c r="X6" s="10"/>
      <c r="Y6" s="10"/>
      <c r="Z6" s="10"/>
      <c r="AA6" s="10"/>
      <c r="AB6" s="10"/>
    </row>
    <row r="7" spans="1:28">
      <c r="A7" s="8">
        <v>201301</v>
      </c>
      <c r="B7" s="5">
        <v>87</v>
      </c>
      <c r="C7" s="5">
        <v>2</v>
      </c>
      <c r="D7" s="5">
        <v>79</v>
      </c>
      <c r="E7" s="5">
        <v>1</v>
      </c>
      <c r="F7" s="5">
        <v>83</v>
      </c>
      <c r="G7" s="5">
        <v>1</v>
      </c>
      <c r="H7" s="5">
        <v>81</v>
      </c>
      <c r="I7" s="5">
        <v>2</v>
      </c>
      <c r="J7" s="5">
        <v>84</v>
      </c>
      <c r="K7" s="5">
        <v>1</v>
      </c>
      <c r="L7" s="5">
        <v>81</v>
      </c>
      <c r="M7" s="5">
        <v>2</v>
      </c>
      <c r="N7" s="5">
        <v>90</v>
      </c>
      <c r="O7" s="5">
        <v>2</v>
      </c>
      <c r="P7" s="5"/>
      <c r="Q7" s="5"/>
      <c r="R7" s="6">
        <f>(B7*C7+D7*E7+F7*G7+H7*I7+J7*K7+L7*M7+N7*O7+P7*Q7)/(C7+E7+G7+I7+K7+M7+O7+Q7)</f>
        <v>84</v>
      </c>
      <c r="S7" s="5">
        <f>C7+E7+G7+I7+K7+M7+O7+Q7</f>
        <v>11</v>
      </c>
      <c r="T7" s="5"/>
      <c r="U7" s="6">
        <v>83.24</v>
      </c>
      <c r="V7" s="5">
        <v>1</v>
      </c>
      <c r="W7" s="6">
        <f t="shared" si="0"/>
        <v>83.543999999999997</v>
      </c>
      <c r="X7" s="10"/>
      <c r="Y7" s="10"/>
      <c r="Z7" s="10"/>
      <c r="AA7" s="10"/>
      <c r="AB7" s="10"/>
    </row>
    <row r="8" spans="1:28">
      <c r="A8" s="8">
        <v>201297</v>
      </c>
      <c r="B8" s="5">
        <v>86</v>
      </c>
      <c r="C8" s="5">
        <v>2</v>
      </c>
      <c r="D8" s="5">
        <v>77</v>
      </c>
      <c r="E8" s="5">
        <v>2</v>
      </c>
      <c r="F8" s="5">
        <v>81</v>
      </c>
      <c r="G8" s="5">
        <v>1</v>
      </c>
      <c r="H8" s="5">
        <v>83</v>
      </c>
      <c r="I8" s="5">
        <v>1</v>
      </c>
      <c r="J8" s="5">
        <v>83</v>
      </c>
      <c r="K8" s="5">
        <v>2</v>
      </c>
      <c r="L8" s="5">
        <v>82</v>
      </c>
      <c r="M8" s="5">
        <v>1</v>
      </c>
      <c r="N8" s="5"/>
      <c r="O8" s="5"/>
      <c r="P8" s="5"/>
      <c r="Q8" s="5"/>
      <c r="R8" s="6">
        <f>(B8*C8+D8*E8+F8*G8+H8*I8+J8*K8+L8*M8+N8*O8+P8*Q8)/(C8+E8+G8+I8+K8+M8+O8+Q8)</f>
        <v>82</v>
      </c>
      <c r="S8" s="5">
        <f>C8+E8+G8+I8+K8+M8+O8+Q8</f>
        <v>9</v>
      </c>
      <c r="T8" s="5"/>
      <c r="U8" s="6">
        <v>84.33</v>
      </c>
      <c r="V8" s="5">
        <v>1</v>
      </c>
      <c r="W8" s="6">
        <f t="shared" si="0"/>
        <v>83.397999999999996</v>
      </c>
      <c r="X8" s="10"/>
      <c r="Y8" s="10"/>
      <c r="Z8" s="10"/>
      <c r="AA8" s="10"/>
      <c r="AB8" s="10"/>
    </row>
    <row r="9" spans="1:28">
      <c r="A9" s="5">
        <v>201326</v>
      </c>
      <c r="B9" s="5">
        <v>87</v>
      </c>
      <c r="C9" s="5">
        <v>2</v>
      </c>
      <c r="D9" s="5">
        <v>82</v>
      </c>
      <c r="E9" s="5">
        <v>1</v>
      </c>
      <c r="F9" s="5">
        <v>82</v>
      </c>
      <c r="G9" s="5">
        <v>1</v>
      </c>
      <c r="H9" s="5">
        <v>81</v>
      </c>
      <c r="I9" s="5">
        <v>1</v>
      </c>
      <c r="J9" s="5">
        <v>82</v>
      </c>
      <c r="K9" s="5">
        <v>2</v>
      </c>
      <c r="L9" s="5">
        <v>82</v>
      </c>
      <c r="M9" s="5">
        <v>1</v>
      </c>
      <c r="N9" s="5">
        <v>82</v>
      </c>
      <c r="O9" s="5">
        <v>2</v>
      </c>
      <c r="P9" s="5"/>
      <c r="Q9" s="5"/>
      <c r="R9" s="6">
        <v>82.9</v>
      </c>
      <c r="S9" s="5">
        <v>10</v>
      </c>
      <c r="T9" s="5"/>
      <c r="U9" s="6">
        <v>83.29</v>
      </c>
      <c r="V9" s="5">
        <v>1</v>
      </c>
      <c r="W9" s="6">
        <f t="shared" si="0"/>
        <v>83.134000000000015</v>
      </c>
      <c r="X9" s="10"/>
      <c r="Y9" s="10"/>
      <c r="Z9" s="10"/>
      <c r="AA9" s="10"/>
      <c r="AB9" s="10"/>
    </row>
    <row r="10" spans="1:28">
      <c r="A10" s="8">
        <v>201317</v>
      </c>
      <c r="B10" s="5">
        <v>87</v>
      </c>
      <c r="C10" s="5">
        <v>2</v>
      </c>
      <c r="D10" s="5">
        <v>79</v>
      </c>
      <c r="E10" s="5">
        <v>1</v>
      </c>
      <c r="F10" s="5">
        <v>82</v>
      </c>
      <c r="G10" s="5">
        <v>1</v>
      </c>
      <c r="H10" s="5">
        <v>80</v>
      </c>
      <c r="I10" s="5">
        <v>2</v>
      </c>
      <c r="J10" s="5">
        <v>84</v>
      </c>
      <c r="K10" s="5">
        <v>1</v>
      </c>
      <c r="L10" s="5">
        <v>80</v>
      </c>
      <c r="M10" s="5">
        <v>2</v>
      </c>
      <c r="N10" s="5"/>
      <c r="O10" s="5"/>
      <c r="P10" s="5"/>
      <c r="Q10" s="5"/>
      <c r="R10" s="6">
        <f>(B10*C10+D10*E10+F10*G10+H10*I10+J10*K10+L10*M10+N10*O10+P10*Q10)/(C10+E10+G10+I10+K10+M10+O10+Q10)</f>
        <v>82.111111111111114</v>
      </c>
      <c r="S10" s="5">
        <f>C10+E10+G10+I10+K10+M10+O10+Q10</f>
        <v>9</v>
      </c>
      <c r="T10" s="5"/>
      <c r="U10" s="6">
        <v>83.44</v>
      </c>
      <c r="V10" s="5">
        <v>1</v>
      </c>
      <c r="W10" s="6">
        <f t="shared" si="0"/>
        <v>82.908444444444456</v>
      </c>
      <c r="X10" s="10"/>
      <c r="Y10" s="10"/>
      <c r="Z10" s="10"/>
      <c r="AA10" s="10"/>
      <c r="AB10" s="10"/>
    </row>
    <row r="11" spans="1:28">
      <c r="A11" s="8">
        <v>201339</v>
      </c>
      <c r="B11" s="5">
        <v>86</v>
      </c>
      <c r="C11" s="5">
        <v>2</v>
      </c>
      <c r="D11" s="5">
        <v>81</v>
      </c>
      <c r="E11" s="5">
        <v>1</v>
      </c>
      <c r="F11" s="5">
        <v>83</v>
      </c>
      <c r="G11" s="5">
        <v>1</v>
      </c>
      <c r="H11" s="5">
        <v>78</v>
      </c>
      <c r="I11" s="5">
        <v>1</v>
      </c>
      <c r="J11" s="5">
        <v>75</v>
      </c>
      <c r="K11" s="5">
        <v>2</v>
      </c>
      <c r="L11" s="5">
        <v>85</v>
      </c>
      <c r="M11" s="5">
        <v>3</v>
      </c>
      <c r="N11" s="5">
        <v>84</v>
      </c>
      <c r="O11" s="5">
        <v>1</v>
      </c>
      <c r="P11" s="5">
        <v>84</v>
      </c>
      <c r="Q11" s="5">
        <v>2</v>
      </c>
      <c r="R11" s="6">
        <f>(B11*C11+D11*E11+F11*G11+H11*I11+J11*K11+L11*M11+N11*O11+P11*Q11)/(C11+E11+G11+I11+K11+M11+O11+Q11)</f>
        <v>82.384615384615387</v>
      </c>
      <c r="S11" s="5">
        <f>C11+E11+G11+I11+K11+M11+O11+Q11</f>
        <v>13</v>
      </c>
      <c r="T11" s="5"/>
      <c r="U11" s="6">
        <v>82.89</v>
      </c>
      <c r="V11" s="5">
        <v>1</v>
      </c>
      <c r="W11" s="6">
        <f t="shared" si="0"/>
        <v>82.687846153846152</v>
      </c>
      <c r="X11" s="10"/>
      <c r="Y11" s="10"/>
      <c r="Z11" s="10"/>
      <c r="AA11" s="10"/>
      <c r="AB11" s="10"/>
    </row>
    <row r="12" spans="1:28">
      <c r="A12" s="7">
        <v>201291</v>
      </c>
      <c r="B12" s="5">
        <v>83</v>
      </c>
      <c r="C12" s="5">
        <v>1</v>
      </c>
      <c r="D12" s="5">
        <v>85</v>
      </c>
      <c r="E12" s="5">
        <v>2</v>
      </c>
      <c r="F12" s="5">
        <v>81</v>
      </c>
      <c r="G12" s="5">
        <v>1</v>
      </c>
      <c r="H12" s="5">
        <v>82</v>
      </c>
      <c r="I12" s="5">
        <v>1</v>
      </c>
      <c r="J12" s="5">
        <v>85</v>
      </c>
      <c r="K12" s="5">
        <v>1</v>
      </c>
      <c r="L12" s="5">
        <v>77</v>
      </c>
      <c r="M12" s="5">
        <v>2</v>
      </c>
      <c r="N12" s="5"/>
      <c r="O12" s="5"/>
      <c r="P12" s="5"/>
      <c r="Q12" s="5"/>
      <c r="R12" s="6">
        <f>(B12*C12+D12*E12+F12*G12+H12*I12+J12*K12+L12*M12+N12*O12+P12*Q12)/(C12+E12+G12+I12+K12+M12+O12+Q12)</f>
        <v>81.875</v>
      </c>
      <c r="S12" s="5">
        <f>C12+E12+G12+I12+K12+M12+O12+Q12</f>
        <v>8</v>
      </c>
      <c r="T12" s="5"/>
      <c r="U12" s="6">
        <v>82.72</v>
      </c>
      <c r="V12" s="5">
        <v>1</v>
      </c>
      <c r="W12" s="6">
        <f t="shared" si="0"/>
        <v>82.382000000000005</v>
      </c>
      <c r="X12" s="10"/>
      <c r="Y12" s="10"/>
      <c r="Z12" s="10"/>
      <c r="AA12" s="10"/>
      <c r="AB12" s="10"/>
    </row>
    <row r="13" spans="1:28">
      <c r="A13" s="5">
        <v>201295</v>
      </c>
      <c r="B13" s="5">
        <v>86</v>
      </c>
      <c r="C13" s="5">
        <v>2</v>
      </c>
      <c r="D13" s="5">
        <v>78</v>
      </c>
      <c r="E13" s="5">
        <v>2</v>
      </c>
      <c r="F13" s="5">
        <v>80</v>
      </c>
      <c r="G13" s="5">
        <v>1</v>
      </c>
      <c r="H13" s="5">
        <v>82</v>
      </c>
      <c r="I13" s="5">
        <v>1</v>
      </c>
      <c r="J13" s="5">
        <v>83</v>
      </c>
      <c r="K13" s="5">
        <v>1</v>
      </c>
      <c r="L13" s="5">
        <v>78</v>
      </c>
      <c r="M13" s="5">
        <v>2</v>
      </c>
      <c r="N13" s="5"/>
      <c r="O13" s="5"/>
      <c r="P13" s="5"/>
      <c r="Q13" s="5"/>
      <c r="R13" s="6">
        <v>81</v>
      </c>
      <c r="S13" s="5">
        <v>9</v>
      </c>
      <c r="T13" s="5"/>
      <c r="U13" s="6">
        <v>83.17</v>
      </c>
      <c r="V13" s="5">
        <v>1</v>
      </c>
      <c r="W13" s="6">
        <f t="shared" si="0"/>
        <v>82.301999999999992</v>
      </c>
      <c r="X13" s="10"/>
      <c r="Y13" s="10"/>
      <c r="Z13" s="10"/>
      <c r="AA13" s="10"/>
      <c r="AB13" s="10"/>
    </row>
    <row r="14" spans="1:28">
      <c r="A14" s="8">
        <v>201306</v>
      </c>
      <c r="B14" s="5">
        <v>87</v>
      </c>
      <c r="C14" s="5">
        <v>2</v>
      </c>
      <c r="D14" s="5">
        <v>79</v>
      </c>
      <c r="E14" s="5">
        <v>1</v>
      </c>
      <c r="F14" s="5">
        <v>83</v>
      </c>
      <c r="G14" s="5">
        <v>1</v>
      </c>
      <c r="H14" s="5">
        <v>79</v>
      </c>
      <c r="I14" s="5">
        <v>3</v>
      </c>
      <c r="J14" s="5">
        <v>84</v>
      </c>
      <c r="K14" s="5">
        <v>1</v>
      </c>
      <c r="L14" s="5">
        <v>85</v>
      </c>
      <c r="M14" s="5">
        <v>2</v>
      </c>
      <c r="N14" s="5"/>
      <c r="O14" s="5"/>
      <c r="P14" s="5"/>
      <c r="Q14" s="5"/>
      <c r="R14" s="6">
        <f>(B14*C14+D14*E14+F14*G14+H14*I14+J14*K14+L14*M14+N14*O14+P14*Q14)/(C14+E14+G14+I14+K14+M14+O14+Q14)</f>
        <v>82.7</v>
      </c>
      <c r="S14" s="5">
        <f>C14+E14+G14+I14+K14+M14+O14+Q14</f>
        <v>10</v>
      </c>
      <c r="T14" s="5"/>
      <c r="U14" s="6">
        <v>81.739999999999995</v>
      </c>
      <c r="V14" s="5">
        <v>1</v>
      </c>
      <c r="W14" s="6">
        <f>0.6*U14+0.4*R14</f>
        <v>82.123999999999995</v>
      </c>
      <c r="X14" s="10"/>
      <c r="Y14" s="10"/>
      <c r="Z14" s="10"/>
      <c r="AA14" s="10"/>
      <c r="AB14" s="10"/>
    </row>
    <row r="15" spans="1:28">
      <c r="A15" s="5">
        <v>201324</v>
      </c>
      <c r="B15" s="5">
        <v>86</v>
      </c>
      <c r="C15" s="5">
        <v>2</v>
      </c>
      <c r="D15" s="5">
        <v>78</v>
      </c>
      <c r="E15" s="5">
        <v>2</v>
      </c>
      <c r="F15" s="5">
        <v>79</v>
      </c>
      <c r="G15" s="5">
        <v>1</v>
      </c>
      <c r="H15" s="5">
        <v>88</v>
      </c>
      <c r="I15" s="5">
        <v>1</v>
      </c>
      <c r="J15" s="5">
        <v>81</v>
      </c>
      <c r="K15" s="5">
        <v>1</v>
      </c>
      <c r="L15" s="5">
        <v>77</v>
      </c>
      <c r="M15" s="5">
        <v>2</v>
      </c>
      <c r="N15" s="5"/>
      <c r="O15" s="5"/>
      <c r="P15" s="5"/>
      <c r="Q15" s="5"/>
      <c r="R15" s="6">
        <v>81.111111111111114</v>
      </c>
      <c r="S15" s="5">
        <v>9</v>
      </c>
      <c r="T15" s="5"/>
      <c r="U15" s="6">
        <v>82.78</v>
      </c>
      <c r="V15" s="5">
        <v>1</v>
      </c>
      <c r="W15" s="6">
        <f t="shared" si="0"/>
        <v>82.112444444444449</v>
      </c>
      <c r="X15" s="10"/>
      <c r="Y15" s="10"/>
      <c r="Z15" s="10"/>
      <c r="AA15" s="10"/>
      <c r="AB15" s="10"/>
    </row>
    <row r="16" spans="1:28">
      <c r="A16" s="8">
        <v>201321</v>
      </c>
      <c r="B16" s="5">
        <v>86</v>
      </c>
      <c r="C16" s="5">
        <v>2</v>
      </c>
      <c r="D16" s="5">
        <v>78</v>
      </c>
      <c r="E16" s="5">
        <v>2</v>
      </c>
      <c r="F16" s="5">
        <v>83</v>
      </c>
      <c r="G16" s="5">
        <v>1</v>
      </c>
      <c r="H16" s="5">
        <v>77</v>
      </c>
      <c r="I16" s="5">
        <v>1</v>
      </c>
      <c r="J16" s="5">
        <v>82</v>
      </c>
      <c r="K16" s="5">
        <v>1</v>
      </c>
      <c r="L16" s="5">
        <v>80</v>
      </c>
      <c r="M16" s="5">
        <v>2</v>
      </c>
      <c r="N16" s="5"/>
      <c r="O16" s="5"/>
      <c r="P16" s="5"/>
      <c r="Q16" s="5"/>
      <c r="R16" s="6">
        <f>(B16*C16+D16*E16+F16*G16+H16*I16+J16*K16+L16*M16+N16*O16+P16*Q16)/(C16+E16+G16+I16+K16+M16+O16+Q16)</f>
        <v>81.111111111111114</v>
      </c>
      <c r="S16" s="5">
        <f>C16+E16+G16+I16+K16+M16+O16+Q16</f>
        <v>9</v>
      </c>
      <c r="T16" s="5"/>
      <c r="U16" s="6">
        <v>82.42</v>
      </c>
      <c r="V16" s="5">
        <v>1</v>
      </c>
      <c r="W16" s="6">
        <f>0.6*U16+0.4*R16</f>
        <v>81.896444444444455</v>
      </c>
      <c r="X16" s="10"/>
      <c r="Y16" s="10"/>
      <c r="Z16" s="10"/>
      <c r="AA16" s="10"/>
      <c r="AB16" s="10"/>
    </row>
    <row r="17" spans="1:28">
      <c r="A17" s="8">
        <v>201322</v>
      </c>
      <c r="B17" s="5">
        <v>85</v>
      </c>
      <c r="C17" s="5">
        <v>2</v>
      </c>
      <c r="D17" s="5">
        <v>82</v>
      </c>
      <c r="E17" s="5">
        <v>1</v>
      </c>
      <c r="F17" s="5">
        <v>81</v>
      </c>
      <c r="G17" s="5">
        <v>1</v>
      </c>
      <c r="H17" s="5">
        <v>78</v>
      </c>
      <c r="I17" s="5">
        <v>2</v>
      </c>
      <c r="J17" s="5">
        <v>85</v>
      </c>
      <c r="K17" s="5">
        <v>1</v>
      </c>
      <c r="L17" s="5">
        <v>83</v>
      </c>
      <c r="M17" s="5">
        <v>2</v>
      </c>
      <c r="N17" s="5"/>
      <c r="O17" s="5"/>
      <c r="P17" s="5"/>
      <c r="Q17" s="5"/>
      <c r="R17" s="6">
        <f>(B17*C17+D17*E17+F17*G17+H17*I17+J17*K17+L17*M17+N17*O17+P17*Q17)/(C17+E17+G17+I17+K17+M17+O17+Q17)</f>
        <v>82.222222222222229</v>
      </c>
      <c r="S17" s="5">
        <f>C17+E17+G17+I17+K17+M17+O17+Q17</f>
        <v>9</v>
      </c>
      <c r="T17" s="5"/>
      <c r="U17" s="6">
        <v>81.5</v>
      </c>
      <c r="V17" s="5">
        <v>1</v>
      </c>
      <c r="W17" s="6">
        <f>0.6*U17+0.4*R17</f>
        <v>81.788888888888891</v>
      </c>
      <c r="X17" s="10"/>
      <c r="Y17" s="10"/>
      <c r="Z17" s="10"/>
      <c r="AA17" s="10"/>
      <c r="AB17" s="10"/>
    </row>
    <row r="18" spans="1:28">
      <c r="A18" s="5">
        <v>201283</v>
      </c>
      <c r="B18" s="5">
        <v>82</v>
      </c>
      <c r="C18" s="5">
        <v>2</v>
      </c>
      <c r="D18" s="5">
        <v>84</v>
      </c>
      <c r="E18" s="5">
        <v>1</v>
      </c>
      <c r="F18" s="5">
        <v>83</v>
      </c>
      <c r="G18" s="5">
        <v>1</v>
      </c>
      <c r="H18" s="5">
        <v>92</v>
      </c>
      <c r="I18" s="5">
        <v>2</v>
      </c>
      <c r="J18" s="5">
        <v>77</v>
      </c>
      <c r="K18" s="5">
        <v>1</v>
      </c>
      <c r="L18" s="5">
        <v>77</v>
      </c>
      <c r="M18" s="5">
        <v>2</v>
      </c>
      <c r="N18" s="5"/>
      <c r="O18" s="5"/>
      <c r="P18" s="5"/>
      <c r="Q18" s="5"/>
      <c r="R18" s="6">
        <v>82.888888888888886</v>
      </c>
      <c r="S18" s="5">
        <v>9</v>
      </c>
      <c r="T18" s="5"/>
      <c r="U18" s="6">
        <v>80.94</v>
      </c>
      <c r="V18" s="5">
        <v>1</v>
      </c>
      <c r="W18" s="6">
        <v>81.719555555555559</v>
      </c>
      <c r="X18" s="10"/>
      <c r="Y18" s="10"/>
      <c r="Z18" s="10"/>
      <c r="AA18" s="10"/>
      <c r="AB18" s="10"/>
    </row>
    <row r="19" spans="1:28">
      <c r="A19" s="5">
        <v>201330</v>
      </c>
      <c r="B19" s="5">
        <v>77</v>
      </c>
      <c r="C19" s="5">
        <v>3</v>
      </c>
      <c r="D19" s="5">
        <v>87</v>
      </c>
      <c r="E19" s="5">
        <v>2</v>
      </c>
      <c r="F19" s="5">
        <v>83</v>
      </c>
      <c r="G19" s="5">
        <v>1</v>
      </c>
      <c r="H19" s="5">
        <v>84</v>
      </c>
      <c r="I19" s="5">
        <v>1</v>
      </c>
      <c r="J19" s="5">
        <v>83</v>
      </c>
      <c r="K19" s="5">
        <v>2</v>
      </c>
      <c r="L19" s="5"/>
      <c r="M19" s="5"/>
      <c r="N19" s="5"/>
      <c r="O19" s="5"/>
      <c r="P19" s="5"/>
      <c r="Q19" s="5"/>
      <c r="R19" s="6">
        <v>82</v>
      </c>
      <c r="S19" s="5">
        <v>9</v>
      </c>
      <c r="T19" s="5"/>
      <c r="U19" s="6">
        <v>81.5</v>
      </c>
      <c r="V19" s="5">
        <v>1</v>
      </c>
      <c r="W19" s="6">
        <v>81.7</v>
      </c>
      <c r="X19" s="10"/>
      <c r="Y19" s="10"/>
      <c r="Z19" s="10"/>
      <c r="AA19" s="10"/>
      <c r="AB19" s="10"/>
    </row>
    <row r="20" spans="1:28">
      <c r="A20" s="5">
        <v>201298</v>
      </c>
      <c r="B20" s="5">
        <v>86</v>
      </c>
      <c r="C20" s="5">
        <v>2</v>
      </c>
      <c r="D20" s="5">
        <v>81</v>
      </c>
      <c r="E20" s="5">
        <v>2</v>
      </c>
      <c r="F20" s="5">
        <v>83</v>
      </c>
      <c r="G20" s="5">
        <v>1</v>
      </c>
      <c r="H20" s="5">
        <v>82</v>
      </c>
      <c r="I20" s="5">
        <v>1</v>
      </c>
      <c r="J20" s="5">
        <v>67</v>
      </c>
      <c r="K20" s="5">
        <v>2</v>
      </c>
      <c r="L20" s="5">
        <v>80</v>
      </c>
      <c r="M20" s="5">
        <v>1</v>
      </c>
      <c r="N20" s="5"/>
      <c r="O20" s="5"/>
      <c r="P20" s="5"/>
      <c r="Q20" s="5"/>
      <c r="R20" s="6">
        <v>79.222222222222229</v>
      </c>
      <c r="S20" s="5">
        <v>9</v>
      </c>
      <c r="T20" s="5"/>
      <c r="U20" s="6">
        <v>83.22</v>
      </c>
      <c r="V20" s="5">
        <v>1</v>
      </c>
      <c r="W20" s="6">
        <v>81.620888888888885</v>
      </c>
      <c r="X20" s="10"/>
      <c r="Y20" s="10"/>
      <c r="Z20" s="10"/>
      <c r="AA20" s="10"/>
      <c r="AB20" s="10"/>
    </row>
    <row r="21" spans="1:28">
      <c r="A21" s="5">
        <v>201328</v>
      </c>
      <c r="B21" s="5">
        <v>86</v>
      </c>
      <c r="C21" s="5">
        <v>2</v>
      </c>
      <c r="D21" s="5">
        <v>77</v>
      </c>
      <c r="E21" s="5">
        <v>2</v>
      </c>
      <c r="F21" s="5">
        <v>82</v>
      </c>
      <c r="G21" s="5">
        <v>1</v>
      </c>
      <c r="H21" s="5">
        <v>83</v>
      </c>
      <c r="I21" s="5">
        <v>1</v>
      </c>
      <c r="J21" s="5">
        <v>82</v>
      </c>
      <c r="K21" s="5">
        <v>2</v>
      </c>
      <c r="L21" s="5">
        <v>82</v>
      </c>
      <c r="M21" s="5">
        <v>1</v>
      </c>
      <c r="N21" s="5"/>
      <c r="O21" s="5"/>
      <c r="P21" s="5"/>
      <c r="Q21" s="5"/>
      <c r="R21" s="6">
        <v>81.888888888888886</v>
      </c>
      <c r="S21" s="5">
        <v>9</v>
      </c>
      <c r="T21" s="5"/>
      <c r="U21" s="6">
        <v>81.17</v>
      </c>
      <c r="V21" s="5">
        <v>1</v>
      </c>
      <c r="W21" s="6">
        <v>81.457555555555558</v>
      </c>
      <c r="X21" s="10"/>
      <c r="Y21" s="10"/>
      <c r="Z21" s="10"/>
      <c r="AA21" s="10"/>
      <c r="AB21" s="10"/>
    </row>
    <row r="22" spans="1:28">
      <c r="A22" s="5">
        <v>201299</v>
      </c>
      <c r="B22" s="5">
        <v>82</v>
      </c>
      <c r="C22" s="5">
        <v>2</v>
      </c>
      <c r="D22" s="5">
        <v>79</v>
      </c>
      <c r="E22" s="5">
        <v>1</v>
      </c>
      <c r="F22" s="5">
        <v>83</v>
      </c>
      <c r="G22" s="5">
        <v>1</v>
      </c>
      <c r="H22" s="5">
        <v>88</v>
      </c>
      <c r="I22" s="5">
        <v>2</v>
      </c>
      <c r="J22" s="5">
        <v>83</v>
      </c>
      <c r="K22" s="5">
        <v>1</v>
      </c>
      <c r="L22" s="5">
        <v>76</v>
      </c>
      <c r="M22" s="5">
        <v>2</v>
      </c>
      <c r="N22" s="5"/>
      <c r="O22" s="5"/>
      <c r="P22" s="5"/>
      <c r="Q22" s="5"/>
      <c r="R22" s="6">
        <v>81.888888888888886</v>
      </c>
      <c r="S22" s="5">
        <v>9</v>
      </c>
      <c r="T22" s="5"/>
      <c r="U22" s="6">
        <v>80.94</v>
      </c>
      <c r="V22" s="5">
        <v>1</v>
      </c>
      <c r="W22" s="6">
        <v>81.319555555555596</v>
      </c>
      <c r="X22" s="10"/>
      <c r="Y22" s="10"/>
      <c r="Z22" s="10"/>
      <c r="AA22" s="10"/>
      <c r="AB22" s="10"/>
    </row>
    <row r="23" spans="1:28">
      <c r="A23" s="5">
        <v>201285</v>
      </c>
      <c r="B23" s="5">
        <v>85</v>
      </c>
      <c r="C23" s="5">
        <v>2</v>
      </c>
      <c r="D23" s="5">
        <v>81</v>
      </c>
      <c r="E23" s="5">
        <v>3</v>
      </c>
      <c r="F23" s="5">
        <v>82</v>
      </c>
      <c r="G23" s="5">
        <v>1</v>
      </c>
      <c r="H23" s="5">
        <v>80</v>
      </c>
      <c r="I23" s="5">
        <v>2</v>
      </c>
      <c r="J23" s="5">
        <v>85</v>
      </c>
      <c r="K23" s="5">
        <v>1</v>
      </c>
      <c r="L23" s="5">
        <v>82</v>
      </c>
      <c r="M23" s="5">
        <v>2</v>
      </c>
      <c r="N23" s="5"/>
      <c r="O23" s="5"/>
      <c r="P23" s="5"/>
      <c r="Q23" s="5"/>
      <c r="R23" s="6">
        <v>82.181818181818187</v>
      </c>
      <c r="S23" s="5">
        <v>11</v>
      </c>
      <c r="T23" s="5"/>
      <c r="U23" s="6">
        <v>80.39</v>
      </c>
      <c r="V23" s="5">
        <v>1</v>
      </c>
      <c r="W23" s="6">
        <v>81.106727272727284</v>
      </c>
      <c r="X23" s="10"/>
      <c r="Y23" s="10"/>
      <c r="Z23" s="10"/>
      <c r="AA23" s="10"/>
      <c r="AB23" s="10"/>
    </row>
    <row r="24" spans="1:28">
      <c r="A24" s="8">
        <v>201304</v>
      </c>
      <c r="B24" s="5">
        <v>27</v>
      </c>
      <c r="C24" s="5">
        <v>0</v>
      </c>
      <c r="D24" s="5">
        <v>93</v>
      </c>
      <c r="E24" s="5">
        <v>2</v>
      </c>
      <c r="F24" s="5">
        <v>81</v>
      </c>
      <c r="G24" s="5">
        <v>1</v>
      </c>
      <c r="H24" s="5">
        <v>82</v>
      </c>
      <c r="I24" s="5">
        <v>1</v>
      </c>
      <c r="J24" s="5">
        <v>79</v>
      </c>
      <c r="K24" s="5">
        <v>2</v>
      </c>
      <c r="L24" s="5">
        <v>85</v>
      </c>
      <c r="M24" s="5">
        <v>1</v>
      </c>
      <c r="N24" s="5">
        <v>79</v>
      </c>
      <c r="O24" s="5">
        <v>2</v>
      </c>
      <c r="P24" s="5"/>
      <c r="Q24" s="5"/>
      <c r="R24" s="6">
        <f>(B24*C24+D24*E24+F24*G24+H24*I24+J24*K24+L24*M24+N24*O24+P24*Q24)/(C24+E24+G24+I24+K24+M24+O24+Q24)</f>
        <v>83.333333333333329</v>
      </c>
      <c r="S24" s="5">
        <f>C24+E24+G24+I24+K24+M24+O24+Q24</f>
        <v>9</v>
      </c>
      <c r="T24" s="5"/>
      <c r="U24" s="6">
        <v>79.349999999999994</v>
      </c>
      <c r="V24" s="5">
        <v>1</v>
      </c>
      <c r="W24" s="6">
        <f>0.6*U24+0.4*R24</f>
        <v>80.943333333333328</v>
      </c>
      <c r="X24" s="10"/>
      <c r="Y24" s="10"/>
      <c r="Z24" s="10"/>
      <c r="AA24" s="10"/>
      <c r="AB24" s="10"/>
    </row>
    <row r="25" spans="1:28">
      <c r="A25" s="7">
        <v>201286</v>
      </c>
      <c r="B25" s="5">
        <v>87</v>
      </c>
      <c r="C25" s="5">
        <v>2</v>
      </c>
      <c r="D25" s="5">
        <v>77</v>
      </c>
      <c r="E25" s="5">
        <v>1</v>
      </c>
      <c r="F25" s="5">
        <v>83</v>
      </c>
      <c r="G25" s="5">
        <v>1</v>
      </c>
      <c r="H25" s="5">
        <v>83</v>
      </c>
      <c r="I25" s="5">
        <v>3</v>
      </c>
      <c r="J25" s="5">
        <v>83</v>
      </c>
      <c r="K25" s="5">
        <v>1</v>
      </c>
      <c r="L25" s="5">
        <v>84</v>
      </c>
      <c r="M25" s="5">
        <v>2</v>
      </c>
      <c r="N25" s="5"/>
      <c r="O25" s="5"/>
      <c r="P25" s="5"/>
      <c r="Q25" s="5"/>
      <c r="R25" s="6">
        <f>(B25*C25+D25*E25+F25*G25+H25*I25+J25*K25+L25*M25+N25*O25+P25*Q25)/(C25+E25+G25+I25+K25+M25+O25+Q25)</f>
        <v>83.4</v>
      </c>
      <c r="S25" s="5">
        <f>C25+E25+G25+I25+K25+M25+O25+Q25</f>
        <v>10</v>
      </c>
      <c r="T25" s="5"/>
      <c r="U25" s="6">
        <v>79.17</v>
      </c>
      <c r="V25" s="5">
        <v>1</v>
      </c>
      <c r="W25" s="6">
        <f>0.6*U25+0.4*R25</f>
        <v>80.862000000000009</v>
      </c>
      <c r="X25" s="10"/>
      <c r="Y25" s="10"/>
      <c r="Z25" s="10"/>
      <c r="AA25" s="10"/>
      <c r="AB25" s="10"/>
    </row>
    <row r="26" spans="1:28">
      <c r="A26" s="5">
        <v>201300</v>
      </c>
      <c r="B26" s="5">
        <v>81</v>
      </c>
      <c r="C26" s="5">
        <v>2</v>
      </c>
      <c r="D26" s="5">
        <v>83</v>
      </c>
      <c r="E26" s="5">
        <v>1</v>
      </c>
      <c r="F26" s="5">
        <v>82</v>
      </c>
      <c r="G26" s="5">
        <v>1</v>
      </c>
      <c r="H26" s="5">
        <v>78</v>
      </c>
      <c r="I26" s="5">
        <v>3</v>
      </c>
      <c r="J26" s="5">
        <v>83</v>
      </c>
      <c r="K26" s="5">
        <v>1</v>
      </c>
      <c r="L26" s="5">
        <v>77</v>
      </c>
      <c r="M26" s="5">
        <v>2</v>
      </c>
      <c r="N26" s="5"/>
      <c r="O26" s="5"/>
      <c r="P26" s="5"/>
      <c r="Q26" s="5"/>
      <c r="R26" s="6">
        <v>79.8</v>
      </c>
      <c r="S26" s="5">
        <v>10</v>
      </c>
      <c r="T26" s="5"/>
      <c r="U26" s="6">
        <v>81.5</v>
      </c>
      <c r="V26" s="5">
        <v>1</v>
      </c>
      <c r="W26" s="6">
        <v>80.819999999999993</v>
      </c>
      <c r="X26" s="10"/>
      <c r="Y26" s="10"/>
      <c r="Z26" s="10"/>
      <c r="AA26" s="10"/>
      <c r="AB26" s="10"/>
    </row>
    <row r="27" spans="1:28">
      <c r="A27" s="5">
        <v>201323</v>
      </c>
      <c r="B27" s="5">
        <v>85</v>
      </c>
      <c r="C27" s="5">
        <v>2</v>
      </c>
      <c r="D27" s="5">
        <v>78</v>
      </c>
      <c r="E27" s="5">
        <v>2</v>
      </c>
      <c r="F27" s="5">
        <v>80</v>
      </c>
      <c r="G27" s="5">
        <v>1</v>
      </c>
      <c r="H27" s="5">
        <v>82</v>
      </c>
      <c r="I27" s="5">
        <v>1</v>
      </c>
      <c r="J27" s="5">
        <v>77</v>
      </c>
      <c r="K27" s="5">
        <v>2</v>
      </c>
      <c r="L27" s="5">
        <v>83</v>
      </c>
      <c r="M27" s="5">
        <v>1</v>
      </c>
      <c r="N27" s="5"/>
      <c r="O27" s="5"/>
      <c r="P27" s="5"/>
      <c r="Q27" s="5"/>
      <c r="R27" s="6">
        <v>80.555555555555557</v>
      </c>
      <c r="S27" s="5">
        <v>9</v>
      </c>
      <c r="T27" s="5"/>
      <c r="U27" s="6">
        <v>80.739999999999995</v>
      </c>
      <c r="V27" s="5">
        <v>1</v>
      </c>
      <c r="W27" s="6">
        <v>80.666222222222217</v>
      </c>
      <c r="X27" s="10"/>
      <c r="Y27" s="10"/>
      <c r="Z27" s="10"/>
      <c r="AA27" s="10"/>
      <c r="AB27" s="10"/>
    </row>
    <row r="28" spans="1:28">
      <c r="A28" s="8">
        <v>201336</v>
      </c>
      <c r="B28" s="5">
        <v>86</v>
      </c>
      <c r="C28" s="5">
        <v>2</v>
      </c>
      <c r="D28" s="5">
        <v>77</v>
      </c>
      <c r="E28" s="5">
        <v>3</v>
      </c>
      <c r="F28" s="5">
        <v>82</v>
      </c>
      <c r="G28" s="5">
        <v>1</v>
      </c>
      <c r="H28" s="5">
        <v>83</v>
      </c>
      <c r="I28" s="5">
        <v>1</v>
      </c>
      <c r="J28" s="5">
        <v>85</v>
      </c>
      <c r="K28" s="5">
        <v>1</v>
      </c>
      <c r="L28" s="5">
        <v>79</v>
      </c>
      <c r="M28" s="5">
        <v>2</v>
      </c>
      <c r="N28" s="5"/>
      <c r="O28" s="5"/>
      <c r="P28" s="5"/>
      <c r="Q28" s="5"/>
      <c r="R28" s="6">
        <f>(B28*C28+D28*E28+F28*G28+H28*I28+J28*K28+L28*M28+N28*O28+P28*Q28)/(C28+E28+G28+I28+K28+M28+O28+Q28)</f>
        <v>81.099999999999994</v>
      </c>
      <c r="S28" s="5">
        <f>C28+E28+G28+I28+K28+M28+O28+Q28</f>
        <v>10</v>
      </c>
      <c r="T28" s="5"/>
      <c r="U28" s="6">
        <v>80.290000000000006</v>
      </c>
      <c r="V28" s="5">
        <v>1</v>
      </c>
      <c r="W28" s="6">
        <f>0.6*U28+0.4*R28</f>
        <v>80.614000000000004</v>
      </c>
      <c r="X28" s="10"/>
      <c r="Y28" s="10"/>
      <c r="Z28" s="10"/>
      <c r="AA28" s="10"/>
      <c r="AB28" s="10"/>
    </row>
    <row r="29" spans="1:28">
      <c r="A29" s="8">
        <v>201281</v>
      </c>
      <c r="B29" s="5">
        <v>86</v>
      </c>
      <c r="C29" s="5">
        <v>2</v>
      </c>
      <c r="D29" s="5">
        <v>81</v>
      </c>
      <c r="E29" s="5">
        <v>1</v>
      </c>
      <c r="F29" s="5">
        <v>83</v>
      </c>
      <c r="G29" s="5">
        <v>1</v>
      </c>
      <c r="H29" s="5">
        <v>80</v>
      </c>
      <c r="I29" s="5">
        <v>3</v>
      </c>
      <c r="J29" s="5">
        <v>79</v>
      </c>
      <c r="K29" s="5">
        <v>3</v>
      </c>
      <c r="L29" s="5">
        <v>82</v>
      </c>
      <c r="M29" s="5">
        <v>1</v>
      </c>
      <c r="N29" s="5">
        <v>86</v>
      </c>
      <c r="O29" s="5">
        <v>2</v>
      </c>
      <c r="P29" s="5"/>
      <c r="Q29" s="5"/>
      <c r="R29" s="6">
        <f>(B29*C29+D29*E29+F29*G29+H29*I29+J29*K29+L29*M29+N29*O29+P29*Q29)/(C29+E29+G29+I29+K29+M29+O29+Q29)</f>
        <v>82.07692307692308</v>
      </c>
      <c r="S29" s="5">
        <f>C29+E29+G29+I29+K29+M29+O29+Q29</f>
        <v>13</v>
      </c>
      <c r="T29" s="5"/>
      <c r="U29" s="6">
        <v>79.53</v>
      </c>
      <c r="V29" s="5">
        <v>1</v>
      </c>
      <c r="W29" s="6">
        <f>0.6*U29+0.4*R29</f>
        <v>80.548769230769238</v>
      </c>
      <c r="X29" s="10"/>
      <c r="Y29" s="10"/>
      <c r="Z29" s="10"/>
      <c r="AA29" s="10"/>
      <c r="AB29" s="10"/>
    </row>
    <row r="30" spans="1:28">
      <c r="A30" s="5">
        <v>201338</v>
      </c>
      <c r="B30" s="5">
        <v>84</v>
      </c>
      <c r="C30" s="5">
        <v>2</v>
      </c>
      <c r="D30" s="5">
        <v>77</v>
      </c>
      <c r="E30" s="5">
        <v>2</v>
      </c>
      <c r="F30" s="5">
        <v>76</v>
      </c>
      <c r="G30" s="5">
        <v>1</v>
      </c>
      <c r="H30" s="5">
        <v>82</v>
      </c>
      <c r="I30" s="5">
        <v>1</v>
      </c>
      <c r="J30" s="5">
        <v>82</v>
      </c>
      <c r="K30" s="5">
        <v>1</v>
      </c>
      <c r="L30" s="5">
        <v>93</v>
      </c>
      <c r="M30" s="5">
        <v>3</v>
      </c>
      <c r="N30" s="5"/>
      <c r="O30" s="5"/>
      <c r="P30" s="5"/>
      <c r="Q30" s="5"/>
      <c r="R30" s="6">
        <v>84.1</v>
      </c>
      <c r="S30" s="5">
        <v>10</v>
      </c>
      <c r="T30" s="5"/>
      <c r="U30" s="6">
        <v>78.17</v>
      </c>
      <c r="V30" s="5">
        <v>1</v>
      </c>
      <c r="W30" s="6">
        <v>80.542000000000002</v>
      </c>
      <c r="X30" s="10"/>
      <c r="Y30" s="10"/>
      <c r="Z30" s="10"/>
      <c r="AA30" s="10"/>
      <c r="AB30" s="10"/>
    </row>
    <row r="31" spans="1:28">
      <c r="A31" s="8">
        <v>201319</v>
      </c>
      <c r="B31" s="5">
        <v>81</v>
      </c>
      <c r="C31" s="5">
        <v>2</v>
      </c>
      <c r="D31" s="5">
        <v>82</v>
      </c>
      <c r="E31" s="5">
        <v>1</v>
      </c>
      <c r="F31" s="5">
        <v>82</v>
      </c>
      <c r="G31" s="5">
        <v>1</v>
      </c>
      <c r="H31" s="5">
        <v>78</v>
      </c>
      <c r="I31" s="5">
        <v>2</v>
      </c>
      <c r="J31" s="5">
        <v>85</v>
      </c>
      <c r="K31" s="5">
        <v>1</v>
      </c>
      <c r="L31" s="5">
        <v>69</v>
      </c>
      <c r="M31" s="5">
        <v>2</v>
      </c>
      <c r="N31" s="5"/>
      <c r="O31" s="5"/>
      <c r="P31" s="5"/>
      <c r="Q31" s="5"/>
      <c r="R31" s="6">
        <f t="shared" ref="R31:R38" si="1">(B31*C31+D31*E31+F31*G31+H31*I31+J31*K31+L31*M31+N31*O31+P31*Q31)/(C31+E31+G31+I31+K31+M31+O31+Q31)</f>
        <v>78.333333333333329</v>
      </c>
      <c r="S31" s="5">
        <f>C31+E31+G31+I31+K31+M31+O31+Q31</f>
        <v>9</v>
      </c>
      <c r="T31" s="5"/>
      <c r="U31" s="6">
        <v>81.42</v>
      </c>
      <c r="V31" s="5">
        <v>1</v>
      </c>
      <c r="W31" s="6">
        <f t="shared" ref="W31:W42" si="2">0.6*U31+0.4*R31</f>
        <v>80.185333333333332</v>
      </c>
      <c r="X31" s="10"/>
      <c r="Y31" s="10"/>
      <c r="Z31" s="10"/>
      <c r="AA31" s="10"/>
      <c r="AB31" s="10"/>
    </row>
    <row r="32" spans="1:28">
      <c r="A32" s="5">
        <v>201302</v>
      </c>
      <c r="B32" s="5">
        <v>85</v>
      </c>
      <c r="C32" s="5">
        <v>2</v>
      </c>
      <c r="D32" s="5">
        <v>78</v>
      </c>
      <c r="E32" s="5">
        <v>2</v>
      </c>
      <c r="F32" s="5">
        <v>82</v>
      </c>
      <c r="G32" s="5">
        <v>1</v>
      </c>
      <c r="H32" s="5">
        <v>83</v>
      </c>
      <c r="I32" s="5">
        <v>1</v>
      </c>
      <c r="J32" s="5">
        <v>82</v>
      </c>
      <c r="K32" s="5">
        <v>2</v>
      </c>
      <c r="L32" s="5">
        <v>78</v>
      </c>
      <c r="M32" s="5">
        <v>1</v>
      </c>
      <c r="N32" s="5"/>
      <c r="O32" s="5"/>
      <c r="P32" s="5"/>
      <c r="Q32" s="5"/>
      <c r="R32" s="6">
        <f t="shared" si="1"/>
        <v>81.444444444444443</v>
      </c>
      <c r="S32" s="5">
        <v>9</v>
      </c>
      <c r="T32" s="5"/>
      <c r="U32" s="6">
        <v>78.78</v>
      </c>
      <c r="V32" s="5">
        <v>1</v>
      </c>
      <c r="W32" s="6">
        <f t="shared" si="2"/>
        <v>79.845777777777784</v>
      </c>
      <c r="X32" s="10"/>
      <c r="Y32" s="10"/>
      <c r="Z32" s="10"/>
      <c r="AA32" s="10"/>
      <c r="AB32" s="10"/>
    </row>
    <row r="33" spans="1:28">
      <c r="A33" s="8">
        <v>181082</v>
      </c>
      <c r="B33" s="5">
        <v>65</v>
      </c>
      <c r="C33" s="5">
        <v>2</v>
      </c>
      <c r="D33" s="5">
        <v>80</v>
      </c>
      <c r="E33" s="5">
        <v>2</v>
      </c>
      <c r="F33" s="5">
        <v>82</v>
      </c>
      <c r="G33" s="5">
        <v>1</v>
      </c>
      <c r="H33" s="5">
        <v>83</v>
      </c>
      <c r="I33" s="5">
        <v>1</v>
      </c>
      <c r="J33" s="5">
        <v>82</v>
      </c>
      <c r="K33" s="5">
        <v>2</v>
      </c>
      <c r="L33" s="5"/>
      <c r="M33" s="5"/>
      <c r="N33" s="5"/>
      <c r="O33" s="5"/>
      <c r="P33" s="5"/>
      <c r="Q33" s="5"/>
      <c r="R33" s="6">
        <f t="shared" si="1"/>
        <v>77.375</v>
      </c>
      <c r="S33" s="5">
        <f t="shared" ref="S33:S38" si="3">C33+E33+G33+I33+K33+M33+O33+Q33</f>
        <v>8</v>
      </c>
      <c r="T33" s="5"/>
      <c r="U33" s="6">
        <v>81.39</v>
      </c>
      <c r="V33" s="5">
        <v>1</v>
      </c>
      <c r="W33" s="6">
        <f t="shared" si="2"/>
        <v>79.783999999999992</v>
      </c>
      <c r="X33" s="10"/>
      <c r="Y33" s="10"/>
      <c r="Z33" s="10"/>
      <c r="AA33" s="10"/>
      <c r="AB33" s="10"/>
    </row>
    <row r="34" spans="1:28">
      <c r="A34" s="8">
        <v>201318</v>
      </c>
      <c r="B34" s="5">
        <v>86</v>
      </c>
      <c r="C34" s="5">
        <v>2</v>
      </c>
      <c r="D34" s="5">
        <v>80</v>
      </c>
      <c r="E34" s="5">
        <v>1</v>
      </c>
      <c r="F34" s="5">
        <v>83</v>
      </c>
      <c r="G34" s="5">
        <v>1</v>
      </c>
      <c r="H34" s="5">
        <v>79</v>
      </c>
      <c r="I34" s="5">
        <v>2</v>
      </c>
      <c r="J34" s="5">
        <v>81</v>
      </c>
      <c r="K34" s="5">
        <v>1</v>
      </c>
      <c r="L34" s="5">
        <v>74</v>
      </c>
      <c r="M34" s="5">
        <v>2</v>
      </c>
      <c r="N34" s="5"/>
      <c r="O34" s="5"/>
      <c r="P34" s="5"/>
      <c r="Q34" s="5"/>
      <c r="R34" s="6">
        <f t="shared" si="1"/>
        <v>80.222222222222229</v>
      </c>
      <c r="S34" s="5">
        <f t="shared" si="3"/>
        <v>9</v>
      </c>
      <c r="T34" s="5"/>
      <c r="U34" s="6">
        <v>79.39</v>
      </c>
      <c r="V34" s="5">
        <v>1</v>
      </c>
      <c r="W34" s="6">
        <f t="shared" si="2"/>
        <v>79.722888888888889</v>
      </c>
      <c r="X34" s="10"/>
      <c r="Y34" s="10"/>
      <c r="Z34" s="10"/>
      <c r="AA34" s="10"/>
      <c r="AB34" s="10"/>
    </row>
    <row r="35" spans="1:28">
      <c r="A35" s="8">
        <v>201312</v>
      </c>
      <c r="B35" s="5">
        <v>86</v>
      </c>
      <c r="C35" s="5">
        <v>2</v>
      </c>
      <c r="D35" s="5">
        <v>81</v>
      </c>
      <c r="E35" s="5">
        <v>2</v>
      </c>
      <c r="F35" s="5">
        <v>82</v>
      </c>
      <c r="G35" s="5">
        <v>1</v>
      </c>
      <c r="H35" s="5">
        <v>81</v>
      </c>
      <c r="I35" s="5">
        <v>1</v>
      </c>
      <c r="J35" s="5">
        <v>80</v>
      </c>
      <c r="K35" s="5">
        <v>2</v>
      </c>
      <c r="L35" s="5">
        <v>80</v>
      </c>
      <c r="M35" s="5">
        <v>1</v>
      </c>
      <c r="N35" s="5"/>
      <c r="O35" s="5"/>
      <c r="P35" s="5"/>
      <c r="Q35" s="5"/>
      <c r="R35" s="6">
        <f t="shared" si="1"/>
        <v>81.888888888888886</v>
      </c>
      <c r="S35" s="5">
        <f t="shared" si="3"/>
        <v>9</v>
      </c>
      <c r="T35" s="5"/>
      <c r="U35" s="6">
        <v>78.17</v>
      </c>
      <c r="V35" s="5">
        <v>1</v>
      </c>
      <c r="W35" s="6">
        <f t="shared" si="2"/>
        <v>79.657555555555547</v>
      </c>
      <c r="X35" s="10"/>
      <c r="Y35" s="10"/>
      <c r="Z35" s="10"/>
      <c r="AA35" s="10"/>
      <c r="AB35" s="10"/>
    </row>
    <row r="36" spans="1:28">
      <c r="A36" s="8">
        <v>201337</v>
      </c>
      <c r="B36" s="5">
        <v>83</v>
      </c>
      <c r="C36" s="5">
        <v>2</v>
      </c>
      <c r="D36" s="5">
        <v>78</v>
      </c>
      <c r="E36" s="5">
        <v>2</v>
      </c>
      <c r="F36" s="5">
        <v>78</v>
      </c>
      <c r="G36" s="5">
        <v>1</v>
      </c>
      <c r="H36" s="5">
        <v>80</v>
      </c>
      <c r="I36" s="5">
        <v>1</v>
      </c>
      <c r="J36" s="5">
        <v>77</v>
      </c>
      <c r="K36" s="5">
        <v>2</v>
      </c>
      <c r="L36" s="5">
        <v>80</v>
      </c>
      <c r="M36" s="5">
        <v>1</v>
      </c>
      <c r="N36" s="5"/>
      <c r="O36" s="5"/>
      <c r="P36" s="5"/>
      <c r="Q36" s="5"/>
      <c r="R36" s="6">
        <f t="shared" si="1"/>
        <v>79.333333333333329</v>
      </c>
      <c r="S36" s="5">
        <f t="shared" si="3"/>
        <v>9</v>
      </c>
      <c r="T36" s="5"/>
      <c r="U36" s="6">
        <v>78.94</v>
      </c>
      <c r="V36" s="5">
        <v>1</v>
      </c>
      <c r="W36" s="6">
        <f t="shared" si="2"/>
        <v>79.097333333333324</v>
      </c>
      <c r="X36" s="10"/>
      <c r="Y36" s="10"/>
      <c r="Z36" s="10"/>
      <c r="AA36" s="10"/>
      <c r="AB36" s="10"/>
    </row>
    <row r="37" spans="1:28">
      <c r="A37" s="8">
        <v>201331</v>
      </c>
      <c r="B37" s="5">
        <v>86</v>
      </c>
      <c r="C37" s="5">
        <v>2</v>
      </c>
      <c r="D37" s="5">
        <v>83</v>
      </c>
      <c r="E37" s="5">
        <v>1</v>
      </c>
      <c r="F37" s="5">
        <v>82</v>
      </c>
      <c r="G37" s="5">
        <v>1</v>
      </c>
      <c r="H37" s="5">
        <v>79</v>
      </c>
      <c r="I37" s="5">
        <v>3</v>
      </c>
      <c r="J37" s="5">
        <v>77</v>
      </c>
      <c r="K37" s="5">
        <v>2</v>
      </c>
      <c r="L37" s="5"/>
      <c r="M37" s="5"/>
      <c r="N37" s="5"/>
      <c r="O37" s="5"/>
      <c r="P37" s="5"/>
      <c r="Q37" s="5"/>
      <c r="R37" s="6">
        <f t="shared" si="1"/>
        <v>80.888888888888886</v>
      </c>
      <c r="S37" s="5">
        <f t="shared" si="3"/>
        <v>9</v>
      </c>
      <c r="T37" s="5"/>
      <c r="U37" s="6">
        <v>77.67</v>
      </c>
      <c r="V37" s="5">
        <v>1</v>
      </c>
      <c r="W37" s="6">
        <f t="shared" si="2"/>
        <v>78.957555555555558</v>
      </c>
      <c r="X37" s="10"/>
      <c r="Y37" s="10"/>
      <c r="Z37" s="10"/>
      <c r="AA37" s="10"/>
      <c r="AB37" s="10"/>
    </row>
    <row r="38" spans="1:28">
      <c r="A38" s="7">
        <v>201311</v>
      </c>
      <c r="B38" s="5">
        <v>85</v>
      </c>
      <c r="C38" s="5">
        <v>2</v>
      </c>
      <c r="D38" s="5">
        <v>82</v>
      </c>
      <c r="E38" s="5">
        <v>1</v>
      </c>
      <c r="F38" s="5">
        <v>86</v>
      </c>
      <c r="G38" s="5">
        <v>3</v>
      </c>
      <c r="H38" s="5">
        <v>80</v>
      </c>
      <c r="I38" s="5">
        <v>3</v>
      </c>
      <c r="J38" s="5">
        <v>82</v>
      </c>
      <c r="K38" s="5">
        <v>1</v>
      </c>
      <c r="L38" s="5">
        <v>78</v>
      </c>
      <c r="M38" s="5">
        <v>2</v>
      </c>
      <c r="N38" s="5"/>
      <c r="O38" s="5"/>
      <c r="P38" s="5"/>
      <c r="Q38" s="5"/>
      <c r="R38" s="6">
        <f t="shared" si="1"/>
        <v>82.333333333333329</v>
      </c>
      <c r="S38" s="5">
        <f t="shared" si="3"/>
        <v>12</v>
      </c>
      <c r="T38" s="5"/>
      <c r="U38" s="6">
        <v>76.650000000000006</v>
      </c>
      <c r="V38" s="5">
        <v>1</v>
      </c>
      <c r="W38" s="6">
        <f t="shared" si="2"/>
        <v>78.923333333333332</v>
      </c>
      <c r="X38" s="10"/>
      <c r="Y38" s="10"/>
      <c r="Z38" s="10"/>
      <c r="AA38" s="10"/>
      <c r="AB38" s="10"/>
    </row>
    <row r="39" spans="1:28">
      <c r="A39" s="5">
        <v>201316</v>
      </c>
      <c r="B39" s="5">
        <v>80</v>
      </c>
      <c r="C39" s="5">
        <v>2</v>
      </c>
      <c r="D39" s="5">
        <v>78</v>
      </c>
      <c r="E39" s="5">
        <v>2</v>
      </c>
      <c r="F39" s="5">
        <v>79</v>
      </c>
      <c r="G39" s="5">
        <v>1</v>
      </c>
      <c r="H39" s="5">
        <v>87</v>
      </c>
      <c r="I39" s="5">
        <v>1</v>
      </c>
      <c r="J39" s="5">
        <v>82</v>
      </c>
      <c r="K39" s="5">
        <v>1</v>
      </c>
      <c r="L39" s="5">
        <v>77</v>
      </c>
      <c r="M39" s="5">
        <v>2</v>
      </c>
      <c r="N39" s="5"/>
      <c r="O39" s="5"/>
      <c r="P39" s="5"/>
      <c r="Q39" s="5"/>
      <c r="R39" s="6">
        <v>79.777777777777771</v>
      </c>
      <c r="S39" s="5">
        <v>9</v>
      </c>
      <c r="T39" s="5"/>
      <c r="U39" s="6">
        <v>77.61</v>
      </c>
      <c r="V39" s="5">
        <v>1</v>
      </c>
      <c r="W39" s="6">
        <f t="shared" si="2"/>
        <v>78.4771111111111</v>
      </c>
      <c r="X39" s="10"/>
      <c r="Y39" s="10"/>
      <c r="Z39" s="10"/>
      <c r="AA39" s="10"/>
      <c r="AB39" s="10"/>
    </row>
    <row r="40" spans="1:28">
      <c r="A40" s="8">
        <v>201313</v>
      </c>
      <c r="B40" s="5">
        <v>81</v>
      </c>
      <c r="C40" s="5">
        <v>2</v>
      </c>
      <c r="D40" s="5">
        <v>78</v>
      </c>
      <c r="E40" s="5">
        <v>2</v>
      </c>
      <c r="F40" s="5">
        <v>82</v>
      </c>
      <c r="G40" s="5">
        <v>1</v>
      </c>
      <c r="H40" s="5">
        <v>81</v>
      </c>
      <c r="I40" s="5">
        <v>1</v>
      </c>
      <c r="J40" s="5">
        <v>77</v>
      </c>
      <c r="K40" s="5">
        <v>2</v>
      </c>
      <c r="L40" s="5">
        <v>84</v>
      </c>
      <c r="M40" s="5">
        <v>1</v>
      </c>
      <c r="N40" s="5"/>
      <c r="O40" s="5"/>
      <c r="P40" s="5"/>
      <c r="Q40" s="5"/>
      <c r="R40" s="6">
        <f>(B40*C40+D40*E40+F40*G40+H40*I40+J40*K40+L40*M40+N40*O40+P40*Q40)/(C40+E40+G40+I40+K40+M40+O40+Q40)</f>
        <v>79.888888888888886</v>
      </c>
      <c r="S40" s="5">
        <f>C40+E40+G40+I40+K40+M40+O40+Q40</f>
        <v>9</v>
      </c>
      <c r="T40" s="5"/>
      <c r="U40" s="6">
        <v>76.5</v>
      </c>
      <c r="V40" s="5">
        <v>1</v>
      </c>
      <c r="W40" s="6">
        <f t="shared" si="2"/>
        <v>77.855555555555554</v>
      </c>
      <c r="X40" s="10"/>
      <c r="Y40" s="10"/>
      <c r="Z40" s="10"/>
      <c r="AA40" s="10"/>
      <c r="AB40" s="10"/>
    </row>
    <row r="41" spans="1:28">
      <c r="A41" s="5">
        <v>201307</v>
      </c>
      <c r="B41" s="5">
        <v>80</v>
      </c>
      <c r="C41" s="5">
        <v>2</v>
      </c>
      <c r="D41" s="5">
        <v>81</v>
      </c>
      <c r="E41" s="5">
        <v>1</v>
      </c>
      <c r="F41" s="5">
        <v>80</v>
      </c>
      <c r="G41" s="5">
        <v>1</v>
      </c>
      <c r="H41" s="5">
        <v>77</v>
      </c>
      <c r="I41" s="5">
        <v>2</v>
      </c>
      <c r="J41" s="5">
        <v>81</v>
      </c>
      <c r="K41" s="5">
        <v>1</v>
      </c>
      <c r="L41" s="5">
        <v>74</v>
      </c>
      <c r="M41" s="5">
        <v>2</v>
      </c>
      <c r="N41" s="5"/>
      <c r="O41" s="5"/>
      <c r="P41" s="5"/>
      <c r="Q41" s="5"/>
      <c r="R41" s="6">
        <f>(B41*C41+D41*E41+F41*G41+H41*I41+J41*K41+L41*M41+N41*O41+P41*Q41)/(C41+E41+G41+I41+K41+M41+O41+Q41)</f>
        <v>78.222222222222229</v>
      </c>
      <c r="S41" s="5">
        <v>9</v>
      </c>
      <c r="T41" s="5"/>
      <c r="U41" s="6">
        <v>77.53</v>
      </c>
      <c r="V41" s="5">
        <v>1</v>
      </c>
      <c r="W41" s="6">
        <f t="shared" si="2"/>
        <v>77.806888888888892</v>
      </c>
      <c r="X41" s="10"/>
      <c r="Y41" s="10"/>
      <c r="Z41" s="10"/>
      <c r="AA41" s="10"/>
      <c r="AB41" s="10"/>
    </row>
    <row r="42" spans="1:28">
      <c r="A42" s="8">
        <v>201327</v>
      </c>
      <c r="B42" s="5">
        <v>81</v>
      </c>
      <c r="C42" s="5">
        <v>2</v>
      </c>
      <c r="D42" s="5">
        <v>82</v>
      </c>
      <c r="E42" s="5">
        <v>1</v>
      </c>
      <c r="F42" s="5">
        <v>81</v>
      </c>
      <c r="G42" s="5">
        <v>1</v>
      </c>
      <c r="H42" s="5">
        <v>82</v>
      </c>
      <c r="I42" s="5">
        <v>1</v>
      </c>
      <c r="J42" s="5">
        <v>79</v>
      </c>
      <c r="K42" s="5">
        <v>2</v>
      </c>
      <c r="L42" s="5"/>
      <c r="M42" s="5"/>
      <c r="N42" s="5"/>
      <c r="O42" s="5"/>
      <c r="P42" s="5"/>
      <c r="Q42" s="5"/>
      <c r="R42" s="6">
        <f>(B42*C42+D42*E42+F42*G42+H42*I42+J42*K42+L42*M42+N42*O42+P42*Q42)/(C42+E42+G42+I42+K42+M42+O42+Q42)</f>
        <v>80.714285714285708</v>
      </c>
      <c r="S42" s="5">
        <f>C42+E42+G42+I42+K42+M42+O42+Q42</f>
        <v>7</v>
      </c>
      <c r="T42" s="5"/>
      <c r="U42" s="6">
        <v>75.739999999999995</v>
      </c>
      <c r="V42" s="5">
        <v>1</v>
      </c>
      <c r="W42" s="6">
        <f t="shared" si="2"/>
        <v>77.72971428571428</v>
      </c>
      <c r="X42" s="10"/>
      <c r="Y42" s="10"/>
      <c r="Z42" s="10"/>
      <c r="AA42" s="10"/>
      <c r="AB42" s="10"/>
    </row>
  </sheetData>
  <sortState ref="A3:AA42">
    <sortCondition descending="1" ref="W3:W42"/>
  </sortState>
  <mergeCells count="13">
    <mergeCell ref="AB1:AB2"/>
    <mergeCell ref="V1:V2"/>
    <mergeCell ref="W1:W2"/>
    <mergeCell ref="X1:X2"/>
    <mergeCell ref="Y1:Y2"/>
    <mergeCell ref="Z1:Z2"/>
    <mergeCell ref="AA1:AA2"/>
    <mergeCell ref="U1:U2"/>
    <mergeCell ref="A1:A2"/>
    <mergeCell ref="B1:Q1"/>
    <mergeCell ref="R1:R2"/>
    <mergeCell ref="S1:S2"/>
    <mergeCell ref="T1:T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topLeftCell="M1" workbookViewId="0">
      <selection activeCell="AE1" sqref="AE1:AE1048576"/>
    </sheetView>
  </sheetViews>
  <sheetFormatPr defaultRowHeight="13.5"/>
  <sheetData>
    <row r="1" spans="1:30" s="1" customFormat="1" ht="14.25">
      <c r="A1" s="81" t="s">
        <v>0</v>
      </c>
      <c r="B1" s="81" t="s">
        <v>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 t="s">
        <v>2</v>
      </c>
      <c r="U1" s="84" t="s">
        <v>3</v>
      </c>
      <c r="V1" s="86" t="s">
        <v>4</v>
      </c>
      <c r="W1" s="77" t="s">
        <v>5</v>
      </c>
      <c r="X1" s="81" t="s">
        <v>6</v>
      </c>
      <c r="Y1" s="91" t="s">
        <v>7</v>
      </c>
      <c r="Z1" s="93" t="s">
        <v>8</v>
      </c>
      <c r="AA1" s="93" t="s">
        <v>9</v>
      </c>
      <c r="AB1" s="93" t="s">
        <v>10</v>
      </c>
      <c r="AC1" s="95" t="s">
        <v>11</v>
      </c>
      <c r="AD1" s="88" t="s">
        <v>12</v>
      </c>
    </row>
    <row r="2" spans="1:30" s="4" customFormat="1" ht="14.25" customHeight="1">
      <c r="A2" s="80"/>
      <c r="B2" s="21" t="s">
        <v>13</v>
      </c>
      <c r="C2" s="21" t="s">
        <v>14</v>
      </c>
      <c r="D2" s="21" t="s">
        <v>15</v>
      </c>
      <c r="E2" s="21" t="s">
        <v>16</v>
      </c>
      <c r="F2" s="21" t="s">
        <v>17</v>
      </c>
      <c r="G2" s="21" t="s">
        <v>18</v>
      </c>
      <c r="H2" s="21" t="s">
        <v>19</v>
      </c>
      <c r="I2" s="21" t="s">
        <v>20</v>
      </c>
      <c r="J2" s="21" t="s">
        <v>21</v>
      </c>
      <c r="K2" s="21" t="s">
        <v>22</v>
      </c>
      <c r="L2" s="21" t="s">
        <v>23</v>
      </c>
      <c r="M2" s="19" t="s">
        <v>24</v>
      </c>
      <c r="N2" s="19" t="s">
        <v>25</v>
      </c>
      <c r="O2" s="19" t="s">
        <v>26</v>
      </c>
      <c r="P2" s="19" t="s">
        <v>27</v>
      </c>
      <c r="Q2" s="19" t="s">
        <v>28</v>
      </c>
      <c r="R2" s="20" t="s">
        <v>35</v>
      </c>
      <c r="S2" s="20" t="s">
        <v>36</v>
      </c>
      <c r="T2" s="83"/>
      <c r="U2" s="85"/>
      <c r="V2" s="87"/>
      <c r="W2" s="78"/>
      <c r="X2" s="80"/>
      <c r="Y2" s="92"/>
      <c r="Z2" s="94"/>
      <c r="AA2" s="94"/>
      <c r="AB2" s="94"/>
      <c r="AC2" s="96"/>
      <c r="AD2" s="89"/>
    </row>
    <row r="3" spans="1:30">
      <c r="A3" s="11">
        <v>201194</v>
      </c>
      <c r="B3" s="11">
        <v>87</v>
      </c>
      <c r="C3" s="11" t="s">
        <v>29</v>
      </c>
      <c r="D3" s="11">
        <v>79</v>
      </c>
      <c r="E3" s="11">
        <v>1</v>
      </c>
      <c r="F3" s="11">
        <v>85</v>
      </c>
      <c r="G3" s="11" t="s">
        <v>30</v>
      </c>
      <c r="H3" s="11">
        <v>83</v>
      </c>
      <c r="I3" s="11">
        <v>1</v>
      </c>
      <c r="J3" s="11">
        <v>83</v>
      </c>
      <c r="K3" s="11">
        <v>1</v>
      </c>
      <c r="L3" s="11">
        <v>82</v>
      </c>
      <c r="M3" s="11">
        <v>2</v>
      </c>
      <c r="N3" s="11"/>
      <c r="O3" s="11"/>
      <c r="P3" s="11"/>
      <c r="Q3" s="11"/>
      <c r="R3" s="11"/>
      <c r="S3" s="11"/>
      <c r="T3" s="12">
        <f t="shared" ref="T3:T23" si="0">(B3*C3+D3*E3+F3*G3+H3*I3+J3*K3+L3*M3+N3*O3+P3*Q3+R3*S3)/U3</f>
        <v>83.5</v>
      </c>
      <c r="U3" s="11">
        <f t="shared" ref="U3:U23" si="1">C3+E3+G3+I3+K3+M3+O3+Q3+S3</f>
        <v>8</v>
      </c>
      <c r="V3" s="11"/>
      <c r="W3" s="12">
        <v>86.26</v>
      </c>
      <c r="X3" s="11">
        <v>3</v>
      </c>
      <c r="Y3" s="12">
        <f t="shared" ref="Y3:Y23" si="2">W3*0.6+T3*0.4</f>
        <v>85.156000000000006</v>
      </c>
      <c r="Z3" s="10"/>
      <c r="AA3" s="10"/>
      <c r="AB3" s="13"/>
      <c r="AC3" s="14"/>
      <c r="AD3" s="14"/>
    </row>
    <row r="4" spans="1:30">
      <c r="A4" s="11">
        <v>201230</v>
      </c>
      <c r="B4" s="11">
        <v>87</v>
      </c>
      <c r="C4" s="11" t="s">
        <v>29</v>
      </c>
      <c r="D4" s="11">
        <v>81</v>
      </c>
      <c r="E4" s="11">
        <v>1</v>
      </c>
      <c r="F4" s="11">
        <v>81</v>
      </c>
      <c r="G4" s="11">
        <v>1</v>
      </c>
      <c r="H4" s="11">
        <v>83</v>
      </c>
      <c r="I4" s="11">
        <v>1</v>
      </c>
      <c r="J4" s="11">
        <v>86</v>
      </c>
      <c r="K4" s="11">
        <v>3</v>
      </c>
      <c r="L4" s="11">
        <v>89</v>
      </c>
      <c r="M4" s="11">
        <v>3</v>
      </c>
      <c r="N4" s="11">
        <v>80</v>
      </c>
      <c r="O4" s="11">
        <v>1</v>
      </c>
      <c r="P4" s="11">
        <v>87</v>
      </c>
      <c r="Q4" s="11">
        <v>2</v>
      </c>
      <c r="R4" s="11"/>
      <c r="S4" s="11"/>
      <c r="T4" s="12">
        <f t="shared" si="0"/>
        <v>85.571428571428569</v>
      </c>
      <c r="U4" s="11">
        <f t="shared" si="1"/>
        <v>14</v>
      </c>
      <c r="V4" s="11"/>
      <c r="W4" s="12">
        <v>84.5</v>
      </c>
      <c r="X4" s="11">
        <v>3</v>
      </c>
      <c r="Y4" s="12">
        <f t="shared" si="2"/>
        <v>84.928571428571416</v>
      </c>
      <c r="Z4" s="10"/>
      <c r="AA4" s="10"/>
      <c r="AB4" s="13"/>
      <c r="AC4" s="14"/>
      <c r="AD4" s="14"/>
    </row>
    <row r="5" spans="1:30">
      <c r="A5" s="11">
        <v>201163</v>
      </c>
      <c r="B5" s="11">
        <v>85</v>
      </c>
      <c r="C5" s="11" t="s">
        <v>29</v>
      </c>
      <c r="D5" s="11">
        <v>86</v>
      </c>
      <c r="E5" s="11" t="s">
        <v>30</v>
      </c>
      <c r="F5" s="11">
        <v>81</v>
      </c>
      <c r="G5" s="11" t="s">
        <v>30</v>
      </c>
      <c r="H5" s="11">
        <v>83</v>
      </c>
      <c r="I5" s="11">
        <v>1</v>
      </c>
      <c r="J5" s="11">
        <v>86</v>
      </c>
      <c r="K5" s="11">
        <v>3</v>
      </c>
      <c r="L5" s="11" t="s">
        <v>31</v>
      </c>
      <c r="M5" s="11">
        <v>3</v>
      </c>
      <c r="N5" s="11">
        <v>82</v>
      </c>
      <c r="O5" s="11">
        <v>1</v>
      </c>
      <c r="P5" s="11">
        <v>82</v>
      </c>
      <c r="Q5" s="11">
        <v>2</v>
      </c>
      <c r="R5" s="11"/>
      <c r="S5" s="11"/>
      <c r="T5" s="12">
        <f t="shared" si="0"/>
        <v>84</v>
      </c>
      <c r="U5" s="11">
        <f t="shared" si="1"/>
        <v>14</v>
      </c>
      <c r="V5" s="11"/>
      <c r="W5" s="12">
        <v>84.83</v>
      </c>
      <c r="X5" s="11">
        <v>3</v>
      </c>
      <c r="Y5" s="12">
        <f t="shared" si="2"/>
        <v>84.49799999999999</v>
      </c>
      <c r="Z5" s="10"/>
      <c r="AA5" s="10"/>
      <c r="AB5" s="13"/>
      <c r="AC5" s="14"/>
      <c r="AD5" s="14"/>
    </row>
    <row r="6" spans="1:30">
      <c r="A6" s="11">
        <v>201175</v>
      </c>
      <c r="B6" s="11">
        <v>84</v>
      </c>
      <c r="C6" s="11">
        <v>2</v>
      </c>
      <c r="D6" s="11">
        <v>81</v>
      </c>
      <c r="E6" s="11">
        <v>1</v>
      </c>
      <c r="F6" s="11">
        <v>79</v>
      </c>
      <c r="G6" s="11">
        <v>2</v>
      </c>
      <c r="H6" s="11">
        <v>82</v>
      </c>
      <c r="I6" s="11">
        <v>1</v>
      </c>
      <c r="J6" s="11">
        <v>83</v>
      </c>
      <c r="K6" s="11">
        <v>1</v>
      </c>
      <c r="L6" s="11">
        <v>81</v>
      </c>
      <c r="M6" s="11">
        <v>2</v>
      </c>
      <c r="N6" s="11">
        <v>86</v>
      </c>
      <c r="O6" s="11">
        <v>3</v>
      </c>
      <c r="P6" s="11">
        <v>83</v>
      </c>
      <c r="Q6" s="11">
        <v>1</v>
      </c>
      <c r="R6" s="12"/>
      <c r="S6" s="11"/>
      <c r="T6" s="12">
        <f t="shared" si="0"/>
        <v>82.692307692307693</v>
      </c>
      <c r="U6" s="11">
        <f t="shared" si="1"/>
        <v>13</v>
      </c>
      <c r="V6" s="11"/>
      <c r="W6" s="12">
        <v>85</v>
      </c>
      <c r="X6" s="11">
        <v>2</v>
      </c>
      <c r="Y6" s="12">
        <f t="shared" si="2"/>
        <v>84.07692307692308</v>
      </c>
      <c r="Z6" s="10"/>
      <c r="AA6" s="10"/>
      <c r="AB6" s="13"/>
      <c r="AC6" s="14"/>
      <c r="AD6" s="14"/>
    </row>
    <row r="7" spans="1:30">
      <c r="A7" s="11">
        <v>201200</v>
      </c>
      <c r="B7" s="11">
        <v>86</v>
      </c>
      <c r="C7" s="11" t="s">
        <v>29</v>
      </c>
      <c r="D7" s="11">
        <v>80</v>
      </c>
      <c r="E7" s="11" t="s">
        <v>30</v>
      </c>
      <c r="F7" s="11">
        <v>85</v>
      </c>
      <c r="G7" s="11" t="s">
        <v>30</v>
      </c>
      <c r="H7" s="11">
        <v>83</v>
      </c>
      <c r="I7" s="11">
        <v>1</v>
      </c>
      <c r="J7" s="11">
        <v>79</v>
      </c>
      <c r="K7" s="11">
        <v>3</v>
      </c>
      <c r="L7" s="11">
        <v>85</v>
      </c>
      <c r="M7" s="11">
        <v>3</v>
      </c>
      <c r="N7" s="11">
        <v>80</v>
      </c>
      <c r="O7" s="11">
        <v>1</v>
      </c>
      <c r="P7" s="11">
        <v>90</v>
      </c>
      <c r="Q7" s="11">
        <v>2</v>
      </c>
      <c r="R7" s="11"/>
      <c r="S7" s="11"/>
      <c r="T7" s="12">
        <f t="shared" si="0"/>
        <v>83.714285714285708</v>
      </c>
      <c r="U7" s="11">
        <f t="shared" si="1"/>
        <v>14</v>
      </c>
      <c r="V7" s="11"/>
      <c r="W7" s="12">
        <v>83.78</v>
      </c>
      <c r="X7" s="11">
        <v>3</v>
      </c>
      <c r="Y7" s="12">
        <f t="shared" si="2"/>
        <v>83.753714285714295</v>
      </c>
      <c r="Z7" s="10"/>
      <c r="AA7" s="10"/>
      <c r="AB7" s="13"/>
      <c r="AC7" s="14"/>
      <c r="AD7" s="14"/>
    </row>
    <row r="8" spans="1:30">
      <c r="A8" s="11">
        <v>201190</v>
      </c>
      <c r="B8" s="11">
        <v>86</v>
      </c>
      <c r="C8" s="11" t="s">
        <v>29</v>
      </c>
      <c r="D8" s="11">
        <v>86</v>
      </c>
      <c r="E8" s="11" t="s">
        <v>30</v>
      </c>
      <c r="F8" s="11">
        <v>89</v>
      </c>
      <c r="G8" s="11">
        <v>2</v>
      </c>
      <c r="H8" s="11">
        <v>84</v>
      </c>
      <c r="I8" s="11" t="s">
        <v>30</v>
      </c>
      <c r="J8" s="11">
        <v>81</v>
      </c>
      <c r="K8" s="11">
        <v>1</v>
      </c>
      <c r="L8" s="11">
        <v>81</v>
      </c>
      <c r="M8" s="11">
        <v>1</v>
      </c>
      <c r="N8" s="11"/>
      <c r="O8" s="11"/>
      <c r="P8" s="11"/>
      <c r="Q8" s="11"/>
      <c r="R8" s="11"/>
      <c r="S8" s="11"/>
      <c r="T8" s="12">
        <f t="shared" si="0"/>
        <v>85.25</v>
      </c>
      <c r="U8" s="11">
        <f t="shared" si="1"/>
        <v>8</v>
      </c>
      <c r="V8" s="11"/>
      <c r="W8" s="12">
        <v>81.44</v>
      </c>
      <c r="X8" s="11">
        <v>3</v>
      </c>
      <c r="Y8" s="12">
        <f t="shared" si="2"/>
        <v>82.963999999999999</v>
      </c>
      <c r="Z8" s="10"/>
      <c r="AA8" s="10"/>
      <c r="AB8" s="13"/>
      <c r="AC8" s="14"/>
      <c r="AD8" s="14"/>
    </row>
    <row r="9" spans="1:30">
      <c r="A9" s="11">
        <v>201171</v>
      </c>
      <c r="B9" s="11">
        <v>86</v>
      </c>
      <c r="C9" s="11" t="s">
        <v>29</v>
      </c>
      <c r="D9" s="11">
        <v>81</v>
      </c>
      <c r="E9" s="11" t="s">
        <v>30</v>
      </c>
      <c r="F9" s="11">
        <v>89</v>
      </c>
      <c r="G9" s="11">
        <v>2</v>
      </c>
      <c r="H9" s="11">
        <v>80</v>
      </c>
      <c r="I9" s="11" t="s">
        <v>30</v>
      </c>
      <c r="J9" s="11">
        <v>83</v>
      </c>
      <c r="K9" s="11">
        <v>1</v>
      </c>
      <c r="L9" s="11">
        <v>80</v>
      </c>
      <c r="M9" s="11">
        <v>1</v>
      </c>
      <c r="N9" s="11"/>
      <c r="O9" s="11"/>
      <c r="P9" s="11"/>
      <c r="Q9" s="11"/>
      <c r="R9" s="11"/>
      <c r="S9" s="11"/>
      <c r="T9" s="12">
        <f t="shared" si="0"/>
        <v>84.25</v>
      </c>
      <c r="U9" s="11">
        <f t="shared" si="1"/>
        <v>8</v>
      </c>
      <c r="V9" s="11"/>
      <c r="W9" s="12">
        <v>81.11</v>
      </c>
      <c r="X9" s="11">
        <v>3</v>
      </c>
      <c r="Y9" s="12">
        <f t="shared" si="2"/>
        <v>82.366</v>
      </c>
      <c r="Z9" s="10"/>
      <c r="AA9" s="10"/>
      <c r="AB9" s="13"/>
      <c r="AC9" s="14"/>
      <c r="AD9" s="14"/>
    </row>
    <row r="10" spans="1:30">
      <c r="A10" s="11">
        <v>201177</v>
      </c>
      <c r="B10" s="11">
        <v>86</v>
      </c>
      <c r="C10" s="11" t="s">
        <v>29</v>
      </c>
      <c r="D10" s="11">
        <v>83</v>
      </c>
      <c r="E10" s="11">
        <v>1</v>
      </c>
      <c r="F10" s="11">
        <v>84</v>
      </c>
      <c r="G10" s="11" t="s">
        <v>30</v>
      </c>
      <c r="H10" s="11">
        <v>83</v>
      </c>
      <c r="I10" s="11">
        <v>1</v>
      </c>
      <c r="J10" s="11">
        <v>82</v>
      </c>
      <c r="K10" s="11" t="s">
        <v>30</v>
      </c>
      <c r="L10" s="11">
        <v>83</v>
      </c>
      <c r="M10" s="11">
        <v>2</v>
      </c>
      <c r="N10" s="11"/>
      <c r="O10" s="11"/>
      <c r="P10" s="11"/>
      <c r="Q10" s="11"/>
      <c r="R10" s="11"/>
      <c r="S10" s="11"/>
      <c r="T10" s="12">
        <f t="shared" si="0"/>
        <v>83.75</v>
      </c>
      <c r="U10" s="11">
        <f t="shared" si="1"/>
        <v>8</v>
      </c>
      <c r="V10" s="11"/>
      <c r="W10" s="12">
        <v>81.05</v>
      </c>
      <c r="X10" s="11">
        <v>3</v>
      </c>
      <c r="Y10" s="12">
        <f t="shared" si="2"/>
        <v>82.13</v>
      </c>
      <c r="Z10" s="10"/>
      <c r="AA10" s="10"/>
      <c r="AB10" s="13"/>
      <c r="AC10" s="14"/>
      <c r="AD10" s="14"/>
    </row>
    <row r="11" spans="1:30">
      <c r="A11" s="11">
        <v>201197</v>
      </c>
      <c r="B11" s="11">
        <v>86</v>
      </c>
      <c r="C11" s="11" t="s">
        <v>29</v>
      </c>
      <c r="D11" s="11">
        <v>83</v>
      </c>
      <c r="E11" s="11" t="s">
        <v>30</v>
      </c>
      <c r="F11" s="11">
        <v>79</v>
      </c>
      <c r="G11" s="11" t="s">
        <v>30</v>
      </c>
      <c r="H11" s="11">
        <v>83</v>
      </c>
      <c r="I11" s="11">
        <v>1</v>
      </c>
      <c r="J11" s="11">
        <v>78</v>
      </c>
      <c r="K11" s="11">
        <v>2</v>
      </c>
      <c r="L11" s="11">
        <v>83</v>
      </c>
      <c r="M11" s="11" t="s">
        <v>30</v>
      </c>
      <c r="N11" s="11"/>
      <c r="O11" s="11"/>
      <c r="P11" s="11"/>
      <c r="Q11" s="11"/>
      <c r="R11" s="11"/>
      <c r="S11" s="11"/>
      <c r="T11" s="12">
        <f t="shared" si="0"/>
        <v>82</v>
      </c>
      <c r="U11" s="11">
        <f t="shared" si="1"/>
        <v>8</v>
      </c>
      <c r="V11" s="11"/>
      <c r="W11" s="12">
        <v>82</v>
      </c>
      <c r="X11" s="11">
        <v>3</v>
      </c>
      <c r="Y11" s="12">
        <f t="shared" si="2"/>
        <v>82</v>
      </c>
      <c r="Z11" s="10"/>
      <c r="AA11" s="10"/>
      <c r="AB11" s="13"/>
      <c r="AC11" s="14"/>
      <c r="AD11" s="14"/>
    </row>
    <row r="12" spans="1:30">
      <c r="A12" s="11">
        <v>201227</v>
      </c>
      <c r="B12" s="11">
        <v>85</v>
      </c>
      <c r="C12" s="11">
        <v>2</v>
      </c>
      <c r="D12" s="11">
        <v>85</v>
      </c>
      <c r="E12" s="11">
        <v>1</v>
      </c>
      <c r="F12" s="11">
        <v>78</v>
      </c>
      <c r="G12" s="11">
        <v>2</v>
      </c>
      <c r="H12" s="11">
        <v>79</v>
      </c>
      <c r="I12" s="11">
        <v>1</v>
      </c>
      <c r="J12" s="11">
        <v>83</v>
      </c>
      <c r="K12" s="11">
        <v>1</v>
      </c>
      <c r="L12" s="11">
        <v>81</v>
      </c>
      <c r="M12" s="11">
        <v>2</v>
      </c>
      <c r="N12" s="11">
        <v>85</v>
      </c>
      <c r="O12" s="11">
        <v>3</v>
      </c>
      <c r="P12" s="11">
        <v>80</v>
      </c>
      <c r="Q12" s="11">
        <v>1</v>
      </c>
      <c r="R12" s="12"/>
      <c r="S12" s="11"/>
      <c r="T12" s="12">
        <f t="shared" si="0"/>
        <v>82.307692307692307</v>
      </c>
      <c r="U12" s="11">
        <f t="shared" si="1"/>
        <v>13</v>
      </c>
      <c r="V12" s="11"/>
      <c r="W12" s="12">
        <v>79.39</v>
      </c>
      <c r="X12" s="11">
        <v>2</v>
      </c>
      <c r="Y12" s="12">
        <f t="shared" si="2"/>
        <v>80.55707692307692</v>
      </c>
      <c r="Z12" s="10"/>
      <c r="AA12" s="10"/>
      <c r="AB12" s="16"/>
      <c r="AC12" s="17"/>
      <c r="AD12" s="17"/>
    </row>
    <row r="13" spans="1:30">
      <c r="A13" s="11">
        <v>201218</v>
      </c>
      <c r="B13" s="11">
        <v>86</v>
      </c>
      <c r="C13" s="11" t="s">
        <v>29</v>
      </c>
      <c r="D13" s="11">
        <v>80</v>
      </c>
      <c r="E13" s="11" t="s">
        <v>30</v>
      </c>
      <c r="F13" s="11">
        <v>81</v>
      </c>
      <c r="G13" s="11" t="s">
        <v>30</v>
      </c>
      <c r="H13" s="11">
        <v>83</v>
      </c>
      <c r="I13" s="11">
        <v>1</v>
      </c>
      <c r="J13" s="11">
        <v>76</v>
      </c>
      <c r="K13" s="11">
        <v>3</v>
      </c>
      <c r="L13" s="11">
        <v>83</v>
      </c>
      <c r="M13" s="11">
        <v>1</v>
      </c>
      <c r="N13" s="11">
        <v>81</v>
      </c>
      <c r="O13" s="11">
        <v>2</v>
      </c>
      <c r="P13" s="11"/>
      <c r="Q13" s="11"/>
      <c r="R13" s="11"/>
      <c r="S13" s="11"/>
      <c r="T13" s="12">
        <f t="shared" si="0"/>
        <v>80.818181818181813</v>
      </c>
      <c r="U13" s="11">
        <f t="shared" si="1"/>
        <v>11</v>
      </c>
      <c r="V13" s="11"/>
      <c r="W13" s="12">
        <v>80.11</v>
      </c>
      <c r="X13" s="11">
        <v>3</v>
      </c>
      <c r="Y13" s="12">
        <f t="shared" si="2"/>
        <v>80.393272727272716</v>
      </c>
      <c r="Z13" s="10"/>
      <c r="AA13" s="10"/>
      <c r="AB13" s="16"/>
      <c r="AC13" s="17"/>
      <c r="AD13" s="17"/>
    </row>
    <row r="14" spans="1:30">
      <c r="A14" s="11">
        <v>201181</v>
      </c>
      <c r="B14" s="11">
        <v>86</v>
      </c>
      <c r="C14" s="11">
        <v>2</v>
      </c>
      <c r="D14" s="11">
        <v>81</v>
      </c>
      <c r="E14" s="11" t="s">
        <v>30</v>
      </c>
      <c r="F14" s="11">
        <v>83</v>
      </c>
      <c r="G14" s="11">
        <v>1</v>
      </c>
      <c r="H14" s="11">
        <v>75</v>
      </c>
      <c r="I14" s="11">
        <v>2</v>
      </c>
      <c r="J14" s="11">
        <v>83</v>
      </c>
      <c r="K14" s="11">
        <v>1</v>
      </c>
      <c r="L14" s="11">
        <v>78</v>
      </c>
      <c r="M14" s="11">
        <v>2</v>
      </c>
      <c r="N14" s="11"/>
      <c r="O14" s="11"/>
      <c r="P14" s="11"/>
      <c r="Q14" s="11"/>
      <c r="R14" s="11"/>
      <c r="S14" s="11"/>
      <c r="T14" s="12">
        <f t="shared" si="0"/>
        <v>80.555555555555557</v>
      </c>
      <c r="U14" s="11">
        <f t="shared" si="1"/>
        <v>9</v>
      </c>
      <c r="V14" s="11"/>
      <c r="W14" s="12">
        <v>79.67</v>
      </c>
      <c r="X14" s="11">
        <v>3</v>
      </c>
      <c r="Y14" s="12">
        <f t="shared" si="2"/>
        <v>80.024222222222221</v>
      </c>
      <c r="Z14" s="10"/>
      <c r="AA14" s="10"/>
      <c r="AB14" s="13"/>
      <c r="AC14" s="14"/>
      <c r="AD14" s="14"/>
    </row>
    <row r="15" spans="1:30">
      <c r="A15" s="11">
        <v>201169</v>
      </c>
      <c r="B15" s="11">
        <v>87</v>
      </c>
      <c r="C15" s="11" t="s">
        <v>29</v>
      </c>
      <c r="D15" s="11">
        <v>76</v>
      </c>
      <c r="E15" s="11">
        <v>1</v>
      </c>
      <c r="F15" s="11">
        <v>80</v>
      </c>
      <c r="G15" s="11" t="s">
        <v>30</v>
      </c>
      <c r="H15" s="11">
        <v>83</v>
      </c>
      <c r="I15" s="11">
        <v>1</v>
      </c>
      <c r="J15" s="11">
        <v>79</v>
      </c>
      <c r="K15" s="11">
        <v>3</v>
      </c>
      <c r="L15" s="11">
        <v>83</v>
      </c>
      <c r="M15" s="11">
        <v>1</v>
      </c>
      <c r="N15" s="11">
        <v>79</v>
      </c>
      <c r="O15" s="11">
        <v>2</v>
      </c>
      <c r="P15" s="11"/>
      <c r="Q15" s="11"/>
      <c r="R15" s="11"/>
      <c r="S15" s="11"/>
      <c r="T15" s="12">
        <f t="shared" si="0"/>
        <v>81</v>
      </c>
      <c r="U15" s="11">
        <f t="shared" si="1"/>
        <v>11</v>
      </c>
      <c r="V15" s="11"/>
      <c r="W15" s="12">
        <v>78.63</v>
      </c>
      <c r="X15" s="11">
        <v>3</v>
      </c>
      <c r="Y15" s="12">
        <f t="shared" si="2"/>
        <v>79.578000000000003</v>
      </c>
      <c r="Z15" s="10"/>
      <c r="AA15" s="10"/>
      <c r="AB15" s="13"/>
      <c r="AC15" s="14"/>
      <c r="AD15" s="14"/>
    </row>
    <row r="16" spans="1:30">
      <c r="A16" s="11">
        <v>201231</v>
      </c>
      <c r="B16" s="11" t="s">
        <v>31</v>
      </c>
      <c r="C16" s="11" t="s">
        <v>29</v>
      </c>
      <c r="D16" s="11">
        <v>84</v>
      </c>
      <c r="E16" s="11" t="s">
        <v>30</v>
      </c>
      <c r="F16" s="11">
        <v>86</v>
      </c>
      <c r="G16" s="11" t="s">
        <v>29</v>
      </c>
      <c r="H16" s="11">
        <v>80</v>
      </c>
      <c r="I16" s="11">
        <v>1</v>
      </c>
      <c r="J16" s="11">
        <v>79</v>
      </c>
      <c r="K16" s="11" t="s">
        <v>30</v>
      </c>
      <c r="L16" s="11">
        <v>81</v>
      </c>
      <c r="M16" s="11">
        <v>1</v>
      </c>
      <c r="N16" s="11"/>
      <c r="O16" s="11"/>
      <c r="P16" s="11"/>
      <c r="Q16" s="11"/>
      <c r="R16" s="11"/>
      <c r="S16" s="11"/>
      <c r="T16" s="12">
        <f t="shared" si="0"/>
        <v>83</v>
      </c>
      <c r="U16" s="11">
        <f t="shared" si="1"/>
        <v>8</v>
      </c>
      <c r="V16" s="11"/>
      <c r="W16" s="12">
        <v>76.94</v>
      </c>
      <c r="X16" s="11">
        <v>3</v>
      </c>
      <c r="Y16" s="12">
        <f t="shared" si="2"/>
        <v>79.364000000000004</v>
      </c>
      <c r="Z16" s="10"/>
      <c r="AA16" s="10"/>
      <c r="AB16" s="16"/>
      <c r="AC16" s="17"/>
      <c r="AD16" s="17"/>
    </row>
    <row r="17" spans="1:30">
      <c r="A17" s="11">
        <v>201186</v>
      </c>
      <c r="B17" s="11" t="s">
        <v>32</v>
      </c>
      <c r="C17" s="11" t="s">
        <v>29</v>
      </c>
      <c r="D17" s="11">
        <v>83</v>
      </c>
      <c r="E17" s="11" t="s">
        <v>30</v>
      </c>
      <c r="F17" s="11">
        <v>84</v>
      </c>
      <c r="G17" s="11">
        <v>1</v>
      </c>
      <c r="H17" s="11">
        <v>82</v>
      </c>
      <c r="I17" s="11" t="s">
        <v>30</v>
      </c>
      <c r="J17" s="11">
        <v>86</v>
      </c>
      <c r="K17" s="11" t="s">
        <v>29</v>
      </c>
      <c r="L17" s="11">
        <v>83</v>
      </c>
      <c r="M17" s="11" t="s">
        <v>29</v>
      </c>
      <c r="N17" s="11">
        <v>82</v>
      </c>
      <c r="O17" s="11">
        <v>1</v>
      </c>
      <c r="P17" s="11">
        <v>83</v>
      </c>
      <c r="Q17" s="11">
        <v>2</v>
      </c>
      <c r="R17" s="11"/>
      <c r="S17" s="11"/>
      <c r="T17" s="12">
        <f t="shared" si="0"/>
        <v>83.916666666666671</v>
      </c>
      <c r="U17" s="11">
        <f t="shared" si="1"/>
        <v>12</v>
      </c>
      <c r="V17" s="11"/>
      <c r="W17" s="12">
        <v>75.72</v>
      </c>
      <c r="X17" s="11">
        <v>3</v>
      </c>
      <c r="Y17" s="12">
        <f t="shared" si="2"/>
        <v>78.998666666666665</v>
      </c>
      <c r="Z17" s="10"/>
      <c r="AA17" s="10"/>
      <c r="AB17" s="18"/>
      <c r="AC17" s="18"/>
      <c r="AD17" s="15"/>
    </row>
    <row r="18" spans="1:30">
      <c r="A18" s="11">
        <v>201223</v>
      </c>
      <c r="B18" s="11">
        <v>86</v>
      </c>
      <c r="C18" s="11" t="s">
        <v>29</v>
      </c>
      <c r="D18" s="11">
        <v>79</v>
      </c>
      <c r="E18" s="11">
        <v>1</v>
      </c>
      <c r="F18" s="11">
        <v>81</v>
      </c>
      <c r="G18" s="11">
        <v>1</v>
      </c>
      <c r="H18" s="11">
        <v>79</v>
      </c>
      <c r="I18" s="11">
        <v>3</v>
      </c>
      <c r="J18" s="11">
        <v>78</v>
      </c>
      <c r="K18" s="11" t="s">
        <v>30</v>
      </c>
      <c r="L18" s="11">
        <v>83</v>
      </c>
      <c r="M18" s="11">
        <v>2</v>
      </c>
      <c r="N18" s="11"/>
      <c r="O18" s="11"/>
      <c r="P18" s="11"/>
      <c r="Q18" s="11"/>
      <c r="R18" s="11"/>
      <c r="S18" s="11"/>
      <c r="T18" s="12">
        <f t="shared" si="0"/>
        <v>81.3</v>
      </c>
      <c r="U18" s="11">
        <f t="shared" si="1"/>
        <v>10</v>
      </c>
      <c r="V18" s="11"/>
      <c r="W18" s="12">
        <v>77</v>
      </c>
      <c r="X18" s="11">
        <v>3</v>
      </c>
      <c r="Y18" s="12">
        <f t="shared" si="2"/>
        <v>78.72</v>
      </c>
      <c r="Z18" s="10"/>
      <c r="AA18" s="10"/>
      <c r="AB18" s="16"/>
      <c r="AC18" s="17"/>
      <c r="AD18" s="17"/>
    </row>
    <row r="19" spans="1:30">
      <c r="A19" s="11">
        <v>201225</v>
      </c>
      <c r="B19" s="11">
        <v>87</v>
      </c>
      <c r="C19" s="11" t="s">
        <v>29</v>
      </c>
      <c r="D19" s="11">
        <v>80</v>
      </c>
      <c r="E19" s="11">
        <v>3</v>
      </c>
      <c r="F19" s="11">
        <v>78</v>
      </c>
      <c r="G19" s="11" t="s">
        <v>30</v>
      </c>
      <c r="H19" s="11">
        <v>80</v>
      </c>
      <c r="I19" s="11" t="s">
        <v>30</v>
      </c>
      <c r="J19" s="11">
        <v>82</v>
      </c>
      <c r="K19" s="11">
        <v>1</v>
      </c>
      <c r="L19" s="11">
        <v>81</v>
      </c>
      <c r="M19" s="11">
        <v>3</v>
      </c>
      <c r="N19" s="11">
        <v>76</v>
      </c>
      <c r="O19" s="11">
        <v>3</v>
      </c>
      <c r="P19" s="11">
        <v>80</v>
      </c>
      <c r="Q19" s="11">
        <v>1</v>
      </c>
      <c r="R19" s="11">
        <v>84</v>
      </c>
      <c r="S19" s="11">
        <v>2</v>
      </c>
      <c r="T19" s="12">
        <f t="shared" si="0"/>
        <v>80.764705882352942</v>
      </c>
      <c r="U19" s="11">
        <f t="shared" si="1"/>
        <v>17</v>
      </c>
      <c r="V19" s="11"/>
      <c r="W19" s="12">
        <v>76.72</v>
      </c>
      <c r="X19" s="11">
        <v>3</v>
      </c>
      <c r="Y19" s="12">
        <f t="shared" si="2"/>
        <v>78.337882352941165</v>
      </c>
      <c r="Z19" s="10"/>
      <c r="AA19" s="10"/>
      <c r="AB19" s="16"/>
      <c r="AC19" s="17"/>
      <c r="AD19" s="17"/>
    </row>
    <row r="20" spans="1:30">
      <c r="A20" s="11">
        <v>201209</v>
      </c>
      <c r="B20" s="11">
        <v>87</v>
      </c>
      <c r="C20" s="11" t="s">
        <v>29</v>
      </c>
      <c r="D20" s="11">
        <v>73</v>
      </c>
      <c r="E20" s="11" t="s">
        <v>30</v>
      </c>
      <c r="F20" s="11">
        <v>80</v>
      </c>
      <c r="G20" s="11" t="s">
        <v>30</v>
      </c>
      <c r="H20" s="11">
        <v>82</v>
      </c>
      <c r="I20" s="11" t="s">
        <v>30</v>
      </c>
      <c r="J20" s="11">
        <v>79</v>
      </c>
      <c r="K20" s="11" t="s">
        <v>29</v>
      </c>
      <c r="L20" s="11">
        <v>65</v>
      </c>
      <c r="M20" s="11">
        <v>1</v>
      </c>
      <c r="N20" s="11">
        <v>88</v>
      </c>
      <c r="O20" s="11">
        <v>2</v>
      </c>
      <c r="P20" s="11"/>
      <c r="Q20" s="11"/>
      <c r="R20" s="11"/>
      <c r="S20" s="11"/>
      <c r="T20" s="12">
        <f t="shared" si="0"/>
        <v>80.8</v>
      </c>
      <c r="U20" s="11">
        <f t="shared" si="1"/>
        <v>10</v>
      </c>
      <c r="V20" s="11"/>
      <c r="W20" s="12">
        <v>76</v>
      </c>
      <c r="X20" s="11">
        <v>3</v>
      </c>
      <c r="Y20" s="12">
        <f t="shared" si="2"/>
        <v>77.92</v>
      </c>
      <c r="Z20" s="10"/>
      <c r="AA20" s="10"/>
      <c r="AB20" s="14"/>
      <c r="AC20" s="14"/>
      <c r="AD20" s="15"/>
    </row>
    <row r="21" spans="1:30">
      <c r="A21" s="11">
        <v>201211</v>
      </c>
      <c r="B21" s="11">
        <v>60</v>
      </c>
      <c r="C21" s="11">
        <v>2</v>
      </c>
      <c r="D21" s="11">
        <v>80</v>
      </c>
      <c r="E21" s="11">
        <v>1</v>
      </c>
      <c r="F21" s="11">
        <v>83</v>
      </c>
      <c r="G21" s="11">
        <v>1</v>
      </c>
      <c r="H21" s="11">
        <v>77</v>
      </c>
      <c r="I21" s="11">
        <v>2</v>
      </c>
      <c r="J21" s="11">
        <v>81</v>
      </c>
      <c r="K21" s="11">
        <v>1</v>
      </c>
      <c r="L21" s="11">
        <v>84</v>
      </c>
      <c r="M21" s="11">
        <v>2</v>
      </c>
      <c r="N21" s="11"/>
      <c r="O21" s="11"/>
      <c r="P21" s="11"/>
      <c r="Q21" s="11"/>
      <c r="R21" s="12"/>
      <c r="S21" s="11"/>
      <c r="T21" s="12">
        <f t="shared" si="0"/>
        <v>76.222222222222229</v>
      </c>
      <c r="U21" s="11">
        <f t="shared" si="1"/>
        <v>9</v>
      </c>
      <c r="V21" s="11"/>
      <c r="W21" s="12">
        <v>77.33</v>
      </c>
      <c r="X21" s="11">
        <v>2</v>
      </c>
      <c r="Y21" s="12">
        <f t="shared" si="2"/>
        <v>76.88688888888889</v>
      </c>
      <c r="Z21" s="10"/>
      <c r="AA21" s="10"/>
      <c r="AB21" s="13"/>
      <c r="AC21" s="14"/>
      <c r="AD21" s="14"/>
    </row>
    <row r="22" spans="1:30">
      <c r="A22" s="11">
        <v>201229</v>
      </c>
      <c r="B22" s="11">
        <v>78</v>
      </c>
      <c r="C22" s="11">
        <v>2</v>
      </c>
      <c r="D22" s="11">
        <v>81</v>
      </c>
      <c r="E22" s="11">
        <v>1</v>
      </c>
      <c r="F22" s="11">
        <v>77</v>
      </c>
      <c r="G22" s="11">
        <v>1</v>
      </c>
      <c r="H22" s="11">
        <v>91</v>
      </c>
      <c r="I22" s="11">
        <v>2</v>
      </c>
      <c r="J22" s="11">
        <v>71</v>
      </c>
      <c r="K22" s="11">
        <v>1</v>
      </c>
      <c r="L22" s="11">
        <v>77</v>
      </c>
      <c r="M22" s="11">
        <v>2</v>
      </c>
      <c r="N22" s="11"/>
      <c r="O22" s="11"/>
      <c r="P22" s="11"/>
      <c r="Q22" s="11"/>
      <c r="R22" s="12"/>
      <c r="S22" s="11"/>
      <c r="T22" s="12">
        <f t="shared" si="0"/>
        <v>80.111111111111114</v>
      </c>
      <c r="U22" s="11">
        <f t="shared" si="1"/>
        <v>9</v>
      </c>
      <c r="V22" s="11"/>
      <c r="W22" s="12">
        <v>70.42</v>
      </c>
      <c r="X22" s="11">
        <v>2</v>
      </c>
      <c r="Y22" s="12">
        <f t="shared" si="2"/>
        <v>74.296444444444447</v>
      </c>
      <c r="Z22" s="10"/>
      <c r="AA22" s="10"/>
      <c r="AB22" s="17"/>
      <c r="AC22" s="14"/>
      <c r="AD22" s="15"/>
    </row>
    <row r="23" spans="1:30">
      <c r="A23" s="11">
        <v>201221</v>
      </c>
      <c r="B23" s="11">
        <v>65</v>
      </c>
      <c r="C23" s="11" t="s">
        <v>29</v>
      </c>
      <c r="D23" s="11">
        <v>81</v>
      </c>
      <c r="E23" s="11" t="s">
        <v>30</v>
      </c>
      <c r="F23" s="11">
        <v>79</v>
      </c>
      <c r="G23" s="11">
        <v>1</v>
      </c>
      <c r="H23" s="11">
        <v>67</v>
      </c>
      <c r="I23" s="11" t="s">
        <v>30</v>
      </c>
      <c r="J23" s="11">
        <v>72</v>
      </c>
      <c r="K23" s="11" t="s">
        <v>29</v>
      </c>
      <c r="L23" s="11">
        <v>79</v>
      </c>
      <c r="M23" s="11">
        <v>1</v>
      </c>
      <c r="N23" s="11">
        <v>83</v>
      </c>
      <c r="O23" s="11">
        <v>2</v>
      </c>
      <c r="P23" s="11"/>
      <c r="Q23" s="11"/>
      <c r="R23" s="11"/>
      <c r="S23" s="11"/>
      <c r="T23" s="12">
        <f t="shared" si="0"/>
        <v>74.599999999999994</v>
      </c>
      <c r="U23" s="11">
        <f t="shared" si="1"/>
        <v>10</v>
      </c>
      <c r="V23" s="11"/>
      <c r="W23" s="12">
        <v>73.63</v>
      </c>
      <c r="X23" s="11">
        <v>3</v>
      </c>
      <c r="Y23" s="12">
        <f t="shared" si="2"/>
        <v>74.018000000000001</v>
      </c>
      <c r="Z23" s="10"/>
      <c r="AA23" s="10"/>
      <c r="AB23" s="17"/>
      <c r="AC23" s="14"/>
      <c r="AD23" s="15"/>
    </row>
  </sheetData>
  <sortState ref="A3:AF23">
    <sortCondition descending="1" ref="Y3:Y23"/>
  </sortState>
  <mergeCells count="13">
    <mergeCell ref="W1:W2"/>
    <mergeCell ref="B1:S1"/>
    <mergeCell ref="A1:A2"/>
    <mergeCell ref="T1:T2"/>
    <mergeCell ref="U1:U2"/>
    <mergeCell ref="V1:V2"/>
    <mergeCell ref="AD1:AD2"/>
    <mergeCell ref="X1:X2"/>
    <mergeCell ref="Y1:Y2"/>
    <mergeCell ref="Z1:Z2"/>
    <mergeCell ref="AA1:AA2"/>
    <mergeCell ref="AB1:AB2"/>
    <mergeCell ref="AC1:AC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8"/>
  <sheetViews>
    <sheetView tabSelected="1" topLeftCell="M1" workbookViewId="0">
      <selection activeCell="U33" sqref="U33"/>
    </sheetView>
  </sheetViews>
  <sheetFormatPr defaultRowHeight="13.5"/>
  <sheetData>
    <row r="1" spans="1:30" s="1" customFormat="1" ht="14.25">
      <c r="A1" s="81" t="s">
        <v>0</v>
      </c>
      <c r="B1" s="81" t="s">
        <v>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 t="s">
        <v>2</v>
      </c>
      <c r="U1" s="84" t="s">
        <v>3</v>
      </c>
      <c r="V1" s="86" t="s">
        <v>4</v>
      </c>
      <c r="W1" s="77" t="s">
        <v>5</v>
      </c>
      <c r="X1" s="81" t="s">
        <v>6</v>
      </c>
      <c r="Y1" s="91" t="s">
        <v>7</v>
      </c>
      <c r="Z1" s="93" t="s">
        <v>8</v>
      </c>
      <c r="AA1" s="93" t="s">
        <v>9</v>
      </c>
      <c r="AB1" s="93" t="s">
        <v>10</v>
      </c>
      <c r="AC1" s="95" t="s">
        <v>11</v>
      </c>
      <c r="AD1" s="88" t="s">
        <v>12</v>
      </c>
    </row>
    <row r="2" spans="1:30" s="4" customFormat="1" ht="14.25" customHeight="1">
      <c r="A2" s="80"/>
      <c r="B2" s="21" t="s">
        <v>13</v>
      </c>
      <c r="C2" s="21" t="s">
        <v>14</v>
      </c>
      <c r="D2" s="21" t="s">
        <v>15</v>
      </c>
      <c r="E2" s="21" t="s">
        <v>16</v>
      </c>
      <c r="F2" s="21" t="s">
        <v>17</v>
      </c>
      <c r="G2" s="21" t="s">
        <v>18</v>
      </c>
      <c r="H2" s="21" t="s">
        <v>19</v>
      </c>
      <c r="I2" s="21" t="s">
        <v>20</v>
      </c>
      <c r="J2" s="21" t="s">
        <v>21</v>
      </c>
      <c r="K2" s="21" t="s">
        <v>22</v>
      </c>
      <c r="L2" s="21" t="s">
        <v>23</v>
      </c>
      <c r="M2" s="19" t="s">
        <v>24</v>
      </c>
      <c r="N2" s="19" t="s">
        <v>25</v>
      </c>
      <c r="O2" s="19" t="s">
        <v>26</v>
      </c>
      <c r="P2" s="19" t="s">
        <v>27</v>
      </c>
      <c r="Q2" s="19" t="s">
        <v>28</v>
      </c>
      <c r="R2" s="20" t="s">
        <v>35</v>
      </c>
      <c r="S2" s="20" t="s">
        <v>36</v>
      </c>
      <c r="T2" s="83"/>
      <c r="U2" s="85"/>
      <c r="V2" s="87"/>
      <c r="W2" s="78"/>
      <c r="X2" s="80"/>
      <c r="Y2" s="92"/>
      <c r="Z2" s="94"/>
      <c r="AA2" s="94"/>
      <c r="AB2" s="94"/>
      <c r="AC2" s="96"/>
      <c r="AD2" s="89"/>
    </row>
    <row r="3" spans="1:30">
      <c r="A3" s="5">
        <v>201305</v>
      </c>
      <c r="B3" s="5">
        <v>87</v>
      </c>
      <c r="C3" s="5" t="s">
        <v>29</v>
      </c>
      <c r="D3" s="5">
        <v>85</v>
      </c>
      <c r="E3" s="5">
        <v>1</v>
      </c>
      <c r="F3" s="5">
        <v>81</v>
      </c>
      <c r="G3" s="5" t="s">
        <v>30</v>
      </c>
      <c r="H3" s="5">
        <v>90</v>
      </c>
      <c r="I3" s="5" t="s">
        <v>34</v>
      </c>
      <c r="J3" s="5">
        <v>82</v>
      </c>
      <c r="K3" s="5">
        <v>1</v>
      </c>
      <c r="L3" s="5">
        <v>77</v>
      </c>
      <c r="M3" s="5">
        <v>2</v>
      </c>
      <c r="N3" s="5"/>
      <c r="O3" s="5"/>
      <c r="P3" s="5"/>
      <c r="Q3" s="5"/>
      <c r="R3" s="5"/>
      <c r="S3" s="5"/>
      <c r="T3" s="6">
        <f t="shared" ref="T3:T18" si="0">(B3*C3+D3*E3+F3*G3+H3*I3+J3*K3+L3*M3+N3*O3+P3*Q3+R3*S3)/U3</f>
        <v>84.6</v>
      </c>
      <c r="U3" s="5">
        <f t="shared" ref="U3:U18" si="1">C3+E3+G3+I3+K3+M3+O3+Q3+S3</f>
        <v>10</v>
      </c>
      <c r="V3" s="5"/>
      <c r="W3" s="6">
        <v>83.29</v>
      </c>
      <c r="X3" s="5">
        <v>3</v>
      </c>
      <c r="Y3" s="6">
        <f t="shared" ref="Y3:Y18" si="2">W3*0.6+T3*0.4</f>
        <v>83.813999999999993</v>
      </c>
      <c r="Z3" s="22"/>
      <c r="AA3" s="22"/>
      <c r="AB3" s="22"/>
      <c r="AC3" s="22"/>
      <c r="AD3" s="22"/>
    </row>
    <row r="4" spans="1:30">
      <c r="A4" s="5">
        <v>201288</v>
      </c>
      <c r="B4" s="5">
        <v>83</v>
      </c>
      <c r="C4" s="5" t="s">
        <v>29</v>
      </c>
      <c r="D4" s="5">
        <v>83</v>
      </c>
      <c r="E4" s="5">
        <v>1</v>
      </c>
      <c r="F4" s="5">
        <v>83</v>
      </c>
      <c r="G4" s="5">
        <v>1</v>
      </c>
      <c r="H4" s="5">
        <v>80</v>
      </c>
      <c r="I4" s="5">
        <v>2</v>
      </c>
      <c r="J4" s="5">
        <v>84</v>
      </c>
      <c r="K4" s="5">
        <v>1</v>
      </c>
      <c r="L4" s="5">
        <v>84</v>
      </c>
      <c r="M4" s="5">
        <v>2</v>
      </c>
      <c r="N4" s="5"/>
      <c r="O4" s="5"/>
      <c r="P4" s="5"/>
      <c r="Q4" s="5"/>
      <c r="R4" s="5"/>
      <c r="S4" s="5"/>
      <c r="T4" s="6">
        <f t="shared" si="0"/>
        <v>82.666666666666671</v>
      </c>
      <c r="U4" s="5">
        <f t="shared" si="1"/>
        <v>9</v>
      </c>
      <c r="V4" s="5"/>
      <c r="W4" s="6">
        <v>84.44</v>
      </c>
      <c r="X4" s="5">
        <v>3</v>
      </c>
      <c r="Y4" s="6">
        <f t="shared" si="2"/>
        <v>83.730666666666664</v>
      </c>
      <c r="Z4" s="22"/>
      <c r="AA4" s="22"/>
      <c r="AB4" s="22"/>
      <c r="AC4" s="22"/>
      <c r="AD4" s="22"/>
    </row>
    <row r="5" spans="1:30">
      <c r="A5" s="5">
        <v>201282</v>
      </c>
      <c r="B5" s="5" t="s">
        <v>37</v>
      </c>
      <c r="C5" s="5" t="s">
        <v>29</v>
      </c>
      <c r="D5" s="5">
        <v>83</v>
      </c>
      <c r="E5" s="5">
        <v>3</v>
      </c>
      <c r="F5" s="5">
        <v>81</v>
      </c>
      <c r="G5" s="5">
        <v>1</v>
      </c>
      <c r="H5" s="5">
        <v>83</v>
      </c>
      <c r="I5" s="5">
        <v>1</v>
      </c>
      <c r="J5" s="5">
        <v>85</v>
      </c>
      <c r="K5" s="5">
        <v>1</v>
      </c>
      <c r="L5" s="5">
        <v>76</v>
      </c>
      <c r="M5" s="5" t="s">
        <v>29</v>
      </c>
      <c r="N5" s="5"/>
      <c r="O5" s="5"/>
      <c r="P5" s="5"/>
      <c r="Q5" s="5"/>
      <c r="R5" s="5"/>
      <c r="S5" s="5"/>
      <c r="T5" s="6">
        <f t="shared" si="0"/>
        <v>82.4</v>
      </c>
      <c r="U5" s="5">
        <f t="shared" si="1"/>
        <v>10</v>
      </c>
      <c r="V5" s="5"/>
      <c r="W5" s="6">
        <v>82.83</v>
      </c>
      <c r="X5" s="5">
        <v>3</v>
      </c>
      <c r="Y5" s="6">
        <f t="shared" si="2"/>
        <v>82.658000000000001</v>
      </c>
      <c r="Z5" s="22"/>
      <c r="AA5" s="22"/>
      <c r="AB5" s="22"/>
      <c r="AC5" s="22"/>
      <c r="AD5" s="22"/>
    </row>
    <row r="6" spans="1:30">
      <c r="A6" s="5">
        <v>201303</v>
      </c>
      <c r="B6" s="5">
        <v>86</v>
      </c>
      <c r="C6" s="5" t="s">
        <v>29</v>
      </c>
      <c r="D6" s="5">
        <v>81</v>
      </c>
      <c r="E6" s="5" t="s">
        <v>30</v>
      </c>
      <c r="F6" s="5">
        <v>82</v>
      </c>
      <c r="G6" s="5">
        <v>1</v>
      </c>
      <c r="H6" s="5">
        <v>81</v>
      </c>
      <c r="I6" s="5">
        <v>2</v>
      </c>
      <c r="J6" s="5">
        <v>81</v>
      </c>
      <c r="K6" s="5" t="s">
        <v>30</v>
      </c>
      <c r="L6" s="5">
        <v>83</v>
      </c>
      <c r="M6" s="5">
        <v>2</v>
      </c>
      <c r="N6" s="5"/>
      <c r="O6" s="5"/>
      <c r="P6" s="5"/>
      <c r="Q6" s="5"/>
      <c r="R6" s="5"/>
      <c r="S6" s="5"/>
      <c r="T6" s="6">
        <f t="shared" si="0"/>
        <v>82.666666666666671</v>
      </c>
      <c r="U6" s="5">
        <f t="shared" si="1"/>
        <v>9</v>
      </c>
      <c r="V6" s="5"/>
      <c r="W6" s="6">
        <v>81.89</v>
      </c>
      <c r="X6" s="5">
        <v>3</v>
      </c>
      <c r="Y6" s="6">
        <f t="shared" si="2"/>
        <v>82.200666666666677</v>
      </c>
      <c r="Z6" s="22"/>
      <c r="AA6" s="22"/>
      <c r="AB6" s="22"/>
      <c r="AC6" s="22"/>
      <c r="AD6" s="22"/>
    </row>
    <row r="7" spans="1:30">
      <c r="A7" s="5">
        <v>201293</v>
      </c>
      <c r="B7" s="5">
        <v>87</v>
      </c>
      <c r="C7" s="5">
        <v>2</v>
      </c>
      <c r="D7" s="5">
        <v>80</v>
      </c>
      <c r="E7" s="5">
        <v>2</v>
      </c>
      <c r="F7" s="5">
        <v>82</v>
      </c>
      <c r="G7" s="5">
        <v>1</v>
      </c>
      <c r="H7" s="5">
        <v>83</v>
      </c>
      <c r="I7" s="5">
        <v>1</v>
      </c>
      <c r="J7" s="5">
        <v>81</v>
      </c>
      <c r="K7" s="5">
        <v>2</v>
      </c>
      <c r="L7" s="5">
        <v>81</v>
      </c>
      <c r="M7" s="5">
        <v>3</v>
      </c>
      <c r="N7" s="5">
        <v>72</v>
      </c>
      <c r="O7" s="5">
        <v>1</v>
      </c>
      <c r="P7" s="5"/>
      <c r="Q7" s="5"/>
      <c r="R7" s="6"/>
      <c r="S7" s="5"/>
      <c r="T7" s="6">
        <f t="shared" si="0"/>
        <v>81.333333333333329</v>
      </c>
      <c r="U7" s="5">
        <f t="shared" si="1"/>
        <v>12</v>
      </c>
      <c r="V7" s="5"/>
      <c r="W7" s="6">
        <v>82.72</v>
      </c>
      <c r="X7" s="5">
        <v>2</v>
      </c>
      <c r="Y7" s="6">
        <f t="shared" si="2"/>
        <v>82.165333333333336</v>
      </c>
      <c r="Z7" s="22"/>
      <c r="AA7" s="22"/>
      <c r="AB7" s="22"/>
      <c r="AC7" s="22"/>
      <c r="AD7" s="22"/>
    </row>
    <row r="8" spans="1:30">
      <c r="A8" s="5">
        <v>191126</v>
      </c>
      <c r="B8" s="5">
        <v>86</v>
      </c>
      <c r="C8" s="5">
        <v>2</v>
      </c>
      <c r="D8" s="5">
        <v>83</v>
      </c>
      <c r="E8" s="5">
        <v>1</v>
      </c>
      <c r="F8" s="5">
        <v>83</v>
      </c>
      <c r="G8" s="5">
        <v>1</v>
      </c>
      <c r="H8" s="5">
        <v>79</v>
      </c>
      <c r="I8" s="5">
        <v>1</v>
      </c>
      <c r="J8" s="5">
        <v>78</v>
      </c>
      <c r="K8" s="5">
        <v>2</v>
      </c>
      <c r="L8" s="5">
        <v>79</v>
      </c>
      <c r="M8" s="5">
        <v>1</v>
      </c>
      <c r="N8" s="5">
        <v>78</v>
      </c>
      <c r="O8" s="5">
        <v>2</v>
      </c>
      <c r="P8" s="5"/>
      <c r="Q8" s="5"/>
      <c r="R8" s="6"/>
      <c r="S8" s="5"/>
      <c r="T8" s="6">
        <f t="shared" si="0"/>
        <v>80.8</v>
      </c>
      <c r="U8" s="5">
        <f t="shared" si="1"/>
        <v>10</v>
      </c>
      <c r="V8" s="5"/>
      <c r="W8" s="6">
        <v>82.13</v>
      </c>
      <c r="X8" s="5">
        <v>2</v>
      </c>
      <c r="Y8" s="6">
        <f t="shared" si="2"/>
        <v>81.597999999999999</v>
      </c>
      <c r="Z8" s="22"/>
      <c r="AA8" s="22"/>
      <c r="AB8" s="22"/>
      <c r="AC8" s="22"/>
      <c r="AD8" s="22"/>
    </row>
    <row r="9" spans="1:30">
      <c r="A9" s="5">
        <v>201314</v>
      </c>
      <c r="B9" s="5">
        <v>85</v>
      </c>
      <c r="C9" s="5" t="s">
        <v>29</v>
      </c>
      <c r="D9" s="5">
        <v>79</v>
      </c>
      <c r="E9" s="5" t="s">
        <v>29</v>
      </c>
      <c r="F9" s="5" t="s">
        <v>39</v>
      </c>
      <c r="G9" s="5" t="s">
        <v>30</v>
      </c>
      <c r="H9" s="5">
        <v>83</v>
      </c>
      <c r="I9" s="5">
        <v>1</v>
      </c>
      <c r="J9" s="5" t="s">
        <v>39</v>
      </c>
      <c r="K9" s="5">
        <v>2</v>
      </c>
      <c r="L9" s="5">
        <v>80</v>
      </c>
      <c r="M9" s="5">
        <v>1</v>
      </c>
      <c r="N9" s="5">
        <v>78</v>
      </c>
      <c r="O9" s="5">
        <v>3</v>
      </c>
      <c r="P9" s="5">
        <v>78</v>
      </c>
      <c r="Q9" s="5">
        <v>2</v>
      </c>
      <c r="R9" s="5"/>
      <c r="S9" s="5"/>
      <c r="T9" s="6">
        <f t="shared" si="0"/>
        <v>80.285714285714292</v>
      </c>
      <c r="U9" s="5">
        <f t="shared" si="1"/>
        <v>14</v>
      </c>
      <c r="V9" s="5"/>
      <c r="W9" s="6">
        <v>82.35</v>
      </c>
      <c r="X9" s="5">
        <v>3</v>
      </c>
      <c r="Y9" s="6">
        <f t="shared" si="2"/>
        <v>81.524285714285725</v>
      </c>
      <c r="Z9" s="22"/>
      <c r="AA9" s="22"/>
      <c r="AB9" s="22"/>
      <c r="AC9" s="22"/>
      <c r="AD9" s="22"/>
    </row>
    <row r="10" spans="1:30">
      <c r="A10" s="5">
        <v>201335</v>
      </c>
      <c r="B10" s="5">
        <v>87</v>
      </c>
      <c r="C10" s="5" t="s">
        <v>29</v>
      </c>
      <c r="D10" s="5">
        <v>80</v>
      </c>
      <c r="E10" s="5">
        <v>1</v>
      </c>
      <c r="F10" s="5">
        <v>82</v>
      </c>
      <c r="G10" s="5" t="s">
        <v>30</v>
      </c>
      <c r="H10" s="5">
        <v>83</v>
      </c>
      <c r="I10" s="5">
        <v>2</v>
      </c>
      <c r="J10" s="5">
        <v>79</v>
      </c>
      <c r="K10" s="5">
        <v>1</v>
      </c>
      <c r="L10" s="5">
        <v>88</v>
      </c>
      <c r="M10" s="5">
        <v>3</v>
      </c>
      <c r="N10" s="5">
        <v>78</v>
      </c>
      <c r="O10" s="5" t="s">
        <v>29</v>
      </c>
      <c r="P10" s="5"/>
      <c r="Q10" s="5"/>
      <c r="R10" s="5"/>
      <c r="S10" s="5"/>
      <c r="T10" s="6">
        <f t="shared" si="0"/>
        <v>83.416666666666671</v>
      </c>
      <c r="U10" s="5">
        <f t="shared" si="1"/>
        <v>12</v>
      </c>
      <c r="V10" s="5"/>
      <c r="W10" s="6">
        <v>79.88</v>
      </c>
      <c r="X10" s="5">
        <v>3</v>
      </c>
      <c r="Y10" s="6">
        <f t="shared" si="2"/>
        <v>81.294666666666672</v>
      </c>
      <c r="Z10" s="22"/>
      <c r="AA10" s="22"/>
      <c r="AB10" s="22"/>
      <c r="AC10" s="22"/>
      <c r="AD10" s="22"/>
    </row>
    <row r="11" spans="1:30">
      <c r="A11" s="5">
        <v>201320</v>
      </c>
      <c r="B11" s="5">
        <v>94</v>
      </c>
      <c r="C11" s="5" t="s">
        <v>29</v>
      </c>
      <c r="D11" s="5">
        <v>79</v>
      </c>
      <c r="E11" s="5">
        <v>1</v>
      </c>
      <c r="F11" s="5">
        <v>82</v>
      </c>
      <c r="G11" s="5" t="s">
        <v>30</v>
      </c>
      <c r="H11" s="5" t="s">
        <v>41</v>
      </c>
      <c r="I11" s="5" t="s">
        <v>34</v>
      </c>
      <c r="J11" s="5">
        <v>86</v>
      </c>
      <c r="K11" s="5">
        <v>1</v>
      </c>
      <c r="L11" s="5"/>
      <c r="M11" s="5"/>
      <c r="N11" s="5"/>
      <c r="O11" s="5"/>
      <c r="P11" s="5"/>
      <c r="Q11" s="5"/>
      <c r="R11" s="5"/>
      <c r="S11" s="5"/>
      <c r="T11" s="6">
        <f t="shared" si="0"/>
        <v>82.875</v>
      </c>
      <c r="U11" s="5">
        <f t="shared" si="1"/>
        <v>8</v>
      </c>
      <c r="V11" s="5"/>
      <c r="W11" s="6">
        <v>79.89</v>
      </c>
      <c r="X11" s="5">
        <v>3</v>
      </c>
      <c r="Y11" s="6">
        <f t="shared" si="2"/>
        <v>81.084000000000003</v>
      </c>
      <c r="Z11" s="22"/>
      <c r="AA11" s="22"/>
      <c r="AB11" s="22"/>
      <c r="AC11" s="22"/>
      <c r="AD11" s="22"/>
    </row>
    <row r="12" spans="1:30">
      <c r="A12" s="5">
        <v>201315</v>
      </c>
      <c r="B12" s="5">
        <v>85</v>
      </c>
      <c r="C12" s="5" t="s">
        <v>29</v>
      </c>
      <c r="D12" s="5" t="s">
        <v>40</v>
      </c>
      <c r="E12" s="5">
        <v>2</v>
      </c>
      <c r="F12" s="5">
        <v>80</v>
      </c>
      <c r="G12" s="5" t="s">
        <v>30</v>
      </c>
      <c r="H12" s="5">
        <v>83</v>
      </c>
      <c r="I12" s="5" t="s">
        <v>30</v>
      </c>
      <c r="J12" s="5">
        <v>82</v>
      </c>
      <c r="K12" s="5">
        <v>1</v>
      </c>
      <c r="L12" s="5">
        <v>81</v>
      </c>
      <c r="M12" s="5" t="s">
        <v>29</v>
      </c>
      <c r="N12" s="5"/>
      <c r="O12" s="5"/>
      <c r="P12" s="5"/>
      <c r="Q12" s="5"/>
      <c r="R12" s="5"/>
      <c r="S12" s="5"/>
      <c r="T12" s="6">
        <f t="shared" si="0"/>
        <v>81.666666666666671</v>
      </c>
      <c r="U12" s="5">
        <f t="shared" si="1"/>
        <v>9</v>
      </c>
      <c r="V12" s="5"/>
      <c r="W12" s="6">
        <v>79.819999999999993</v>
      </c>
      <c r="X12" s="5">
        <v>3</v>
      </c>
      <c r="Y12" s="6">
        <f t="shared" si="2"/>
        <v>80.558666666666667</v>
      </c>
      <c r="Z12" s="22"/>
      <c r="AA12" s="22"/>
      <c r="AB12" s="22"/>
      <c r="AC12" s="22"/>
      <c r="AD12" s="22"/>
    </row>
    <row r="13" spans="1:30">
      <c r="A13" s="5">
        <v>201329</v>
      </c>
      <c r="B13" s="5">
        <v>75</v>
      </c>
      <c r="C13" s="5" t="s">
        <v>29</v>
      </c>
      <c r="D13" s="5">
        <v>81</v>
      </c>
      <c r="E13" s="5">
        <v>1</v>
      </c>
      <c r="F13" s="5">
        <v>77</v>
      </c>
      <c r="G13" s="5">
        <v>1</v>
      </c>
      <c r="H13" s="5">
        <v>76</v>
      </c>
      <c r="I13" s="5">
        <v>3</v>
      </c>
      <c r="J13" s="5">
        <v>88</v>
      </c>
      <c r="K13" s="5" t="s">
        <v>34</v>
      </c>
      <c r="L13" s="5">
        <v>85</v>
      </c>
      <c r="M13" s="5">
        <v>1</v>
      </c>
      <c r="N13" s="5">
        <v>86</v>
      </c>
      <c r="O13" s="5">
        <v>2</v>
      </c>
      <c r="P13" s="5"/>
      <c r="Q13" s="5"/>
      <c r="R13" s="5"/>
      <c r="S13" s="5"/>
      <c r="T13" s="6">
        <f t="shared" si="0"/>
        <v>81.307692307692307</v>
      </c>
      <c r="U13" s="5">
        <f t="shared" si="1"/>
        <v>13</v>
      </c>
      <c r="V13" s="5"/>
      <c r="W13" s="6">
        <v>79.47</v>
      </c>
      <c r="X13" s="5">
        <v>3</v>
      </c>
      <c r="Y13" s="6">
        <f t="shared" si="2"/>
        <v>80.205076923076916</v>
      </c>
      <c r="Z13" s="22"/>
      <c r="AA13" s="22"/>
      <c r="AB13" s="22"/>
      <c r="AC13" s="22"/>
      <c r="AD13" s="22"/>
    </row>
    <row r="14" spans="1:30">
      <c r="A14" s="5">
        <v>201309</v>
      </c>
      <c r="B14" s="5">
        <v>87</v>
      </c>
      <c r="C14" s="5" t="s">
        <v>29</v>
      </c>
      <c r="D14" s="5">
        <v>81</v>
      </c>
      <c r="E14" s="5">
        <v>1</v>
      </c>
      <c r="F14" s="5">
        <v>83</v>
      </c>
      <c r="G14" s="5" t="s">
        <v>30</v>
      </c>
      <c r="H14" s="5">
        <v>79</v>
      </c>
      <c r="I14" s="5">
        <v>3</v>
      </c>
      <c r="J14" s="5">
        <v>77</v>
      </c>
      <c r="K14" s="5" t="s">
        <v>34</v>
      </c>
      <c r="L14" s="5">
        <v>84</v>
      </c>
      <c r="M14" s="5" t="s">
        <v>30</v>
      </c>
      <c r="N14" s="5">
        <v>82</v>
      </c>
      <c r="O14" s="5">
        <v>2</v>
      </c>
      <c r="P14" s="5"/>
      <c r="Q14" s="5"/>
      <c r="R14" s="5"/>
      <c r="S14" s="5"/>
      <c r="T14" s="6">
        <f t="shared" si="0"/>
        <v>81.07692307692308</v>
      </c>
      <c r="U14" s="5">
        <f t="shared" si="1"/>
        <v>13</v>
      </c>
      <c r="V14" s="5"/>
      <c r="W14" s="6">
        <v>79.06</v>
      </c>
      <c r="X14" s="5">
        <v>3</v>
      </c>
      <c r="Y14" s="6">
        <f t="shared" si="2"/>
        <v>79.866769230769236</v>
      </c>
      <c r="Z14" s="22"/>
      <c r="AA14" s="22"/>
      <c r="AB14" s="22"/>
      <c r="AC14" s="22"/>
      <c r="AD14" s="22"/>
    </row>
    <row r="15" spans="1:30">
      <c r="A15" s="5">
        <v>201332</v>
      </c>
      <c r="B15" s="5">
        <v>72</v>
      </c>
      <c r="C15" s="5" t="s">
        <v>29</v>
      </c>
      <c r="D15" s="5">
        <v>81</v>
      </c>
      <c r="E15" s="5">
        <v>1</v>
      </c>
      <c r="F15" s="5">
        <v>82</v>
      </c>
      <c r="G15" s="5" t="s">
        <v>30</v>
      </c>
      <c r="H15" s="5">
        <v>80</v>
      </c>
      <c r="I15" s="5">
        <v>3</v>
      </c>
      <c r="J15" s="5" t="s">
        <v>31</v>
      </c>
      <c r="K15" s="5" t="s">
        <v>30</v>
      </c>
      <c r="L15" s="5">
        <v>81</v>
      </c>
      <c r="M15" s="5" t="s">
        <v>29</v>
      </c>
      <c r="N15" s="5"/>
      <c r="O15" s="5"/>
      <c r="P15" s="5"/>
      <c r="Q15" s="5"/>
      <c r="R15" s="5"/>
      <c r="S15" s="5"/>
      <c r="T15" s="6">
        <f t="shared" si="0"/>
        <v>79.3</v>
      </c>
      <c r="U15" s="5">
        <f t="shared" si="1"/>
        <v>10</v>
      </c>
      <c r="V15" s="5"/>
      <c r="W15" s="6">
        <v>79.61</v>
      </c>
      <c r="X15" s="5">
        <v>3</v>
      </c>
      <c r="Y15" s="6">
        <f t="shared" si="2"/>
        <v>79.48599999999999</v>
      </c>
      <c r="Z15" s="22"/>
      <c r="AA15" s="22"/>
      <c r="AB15" s="22"/>
      <c r="AC15" s="22"/>
      <c r="AD15" s="22"/>
    </row>
    <row r="16" spans="1:30">
      <c r="A16" s="5">
        <v>201325</v>
      </c>
      <c r="B16" s="5">
        <v>85</v>
      </c>
      <c r="C16" s="5" t="s">
        <v>29</v>
      </c>
      <c r="D16" s="5">
        <v>81</v>
      </c>
      <c r="E16" s="5" t="s">
        <v>30</v>
      </c>
      <c r="F16" s="5" t="s">
        <v>33</v>
      </c>
      <c r="G16" s="5" t="s">
        <v>30</v>
      </c>
      <c r="H16" s="5">
        <v>76</v>
      </c>
      <c r="I16" s="5" t="s">
        <v>34</v>
      </c>
      <c r="J16" s="5">
        <v>84</v>
      </c>
      <c r="K16" s="5">
        <v>1</v>
      </c>
      <c r="L16" s="5"/>
      <c r="M16" s="5"/>
      <c r="N16" s="5"/>
      <c r="O16" s="5"/>
      <c r="P16" s="5"/>
      <c r="Q16" s="5"/>
      <c r="R16" s="5"/>
      <c r="S16" s="5"/>
      <c r="T16" s="6">
        <f t="shared" si="0"/>
        <v>80.625</v>
      </c>
      <c r="U16" s="5">
        <f t="shared" si="1"/>
        <v>8</v>
      </c>
      <c r="V16" s="5"/>
      <c r="W16" s="6">
        <v>76.209999999999994</v>
      </c>
      <c r="X16" s="5">
        <v>3</v>
      </c>
      <c r="Y16" s="6">
        <f t="shared" si="2"/>
        <v>77.975999999999999</v>
      </c>
      <c r="Z16" s="22"/>
      <c r="AA16" s="22"/>
      <c r="AB16" s="22"/>
      <c r="AC16" s="22"/>
      <c r="AD16" s="22"/>
    </row>
    <row r="17" spans="1:30">
      <c r="A17" s="5">
        <v>201310</v>
      </c>
      <c r="B17" s="5">
        <v>85</v>
      </c>
      <c r="C17" s="5" t="s">
        <v>29</v>
      </c>
      <c r="D17" s="5">
        <v>67</v>
      </c>
      <c r="E17" s="5" t="s">
        <v>34</v>
      </c>
      <c r="F17" s="5" t="s">
        <v>33</v>
      </c>
      <c r="G17" s="5" t="s">
        <v>30</v>
      </c>
      <c r="H17" s="5">
        <v>83</v>
      </c>
      <c r="I17" s="5">
        <v>1</v>
      </c>
      <c r="J17" s="5" t="s">
        <v>38</v>
      </c>
      <c r="K17" s="5" t="s">
        <v>30</v>
      </c>
      <c r="L17" s="5">
        <v>72</v>
      </c>
      <c r="M17" s="5" t="s">
        <v>29</v>
      </c>
      <c r="N17" s="5"/>
      <c r="O17" s="5"/>
      <c r="P17" s="5"/>
      <c r="Q17" s="5"/>
      <c r="R17" s="5"/>
      <c r="S17" s="5"/>
      <c r="T17" s="6">
        <f t="shared" si="0"/>
        <v>76.3</v>
      </c>
      <c r="U17" s="5">
        <f t="shared" si="1"/>
        <v>10</v>
      </c>
      <c r="V17" s="5"/>
      <c r="W17" s="6">
        <v>78.33</v>
      </c>
      <c r="X17" s="5">
        <v>3</v>
      </c>
      <c r="Y17" s="6">
        <f t="shared" si="2"/>
        <v>77.518000000000001</v>
      </c>
      <c r="Z17" s="22"/>
      <c r="AA17" s="22"/>
      <c r="AB17" s="22"/>
      <c r="AC17" s="22"/>
      <c r="AD17" s="22"/>
    </row>
    <row r="18" spans="1:30">
      <c r="A18" s="5">
        <v>201334</v>
      </c>
      <c r="B18" s="5">
        <v>86</v>
      </c>
      <c r="C18" s="5" t="s">
        <v>29</v>
      </c>
      <c r="D18" s="5">
        <v>89</v>
      </c>
      <c r="E18" s="5" t="s">
        <v>29</v>
      </c>
      <c r="F18" s="5">
        <v>80</v>
      </c>
      <c r="G18" s="5">
        <v>1</v>
      </c>
      <c r="H18" s="5">
        <v>79</v>
      </c>
      <c r="I18" s="5" t="s">
        <v>30</v>
      </c>
      <c r="J18" s="5">
        <v>64</v>
      </c>
      <c r="K18" s="5" t="s">
        <v>34</v>
      </c>
      <c r="L18" s="5"/>
      <c r="M18" s="5"/>
      <c r="N18" s="5"/>
      <c r="O18" s="5"/>
      <c r="P18" s="5"/>
      <c r="Q18" s="5"/>
      <c r="R18" s="5"/>
      <c r="S18" s="5"/>
      <c r="T18" s="6">
        <f t="shared" si="0"/>
        <v>77.888888888888886</v>
      </c>
      <c r="U18" s="5">
        <f t="shared" si="1"/>
        <v>9</v>
      </c>
      <c r="V18" s="5"/>
      <c r="W18" s="6">
        <v>76.67</v>
      </c>
      <c r="X18" s="5">
        <v>3</v>
      </c>
      <c r="Y18" s="6">
        <f t="shared" si="2"/>
        <v>77.157555555555561</v>
      </c>
      <c r="Z18" s="22"/>
      <c r="AA18" s="22"/>
      <c r="AB18" s="22"/>
      <c r="AC18" s="22"/>
      <c r="AD18" s="22"/>
    </row>
  </sheetData>
  <sortState ref="A3:AF18">
    <sortCondition descending="1" ref="Y3:Y18"/>
  </sortState>
  <mergeCells count="13">
    <mergeCell ref="AC1:AC2"/>
    <mergeCell ref="AD1:AD2"/>
    <mergeCell ref="A1:A2"/>
    <mergeCell ref="T1:T2"/>
    <mergeCell ref="AB1:AB2"/>
    <mergeCell ref="V1:V2"/>
    <mergeCell ref="W1:W2"/>
    <mergeCell ref="X1:X2"/>
    <mergeCell ref="Y1:Y2"/>
    <mergeCell ref="Z1:Z2"/>
    <mergeCell ref="AA1:AA2"/>
    <mergeCell ref="U1:U2"/>
    <mergeCell ref="B1:S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selection sqref="A1:A1048576"/>
    </sheetView>
  </sheetViews>
  <sheetFormatPr defaultRowHeight="13.5"/>
  <sheetData>
    <row r="1" spans="1:27" s="1" customFormat="1" ht="15" customHeight="1">
      <c r="A1" s="93" t="s">
        <v>0</v>
      </c>
      <c r="B1" s="93" t="s">
        <v>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8" t="s">
        <v>2</v>
      </c>
      <c r="S1" s="98" t="s">
        <v>3</v>
      </c>
      <c r="T1" s="98" t="s">
        <v>52</v>
      </c>
      <c r="U1" s="98" t="s">
        <v>5</v>
      </c>
      <c r="V1" s="93" t="s">
        <v>6</v>
      </c>
      <c r="W1" s="98" t="s">
        <v>7</v>
      </c>
      <c r="X1" s="93" t="s">
        <v>8</v>
      </c>
      <c r="Y1" s="104" t="s">
        <v>9</v>
      </c>
      <c r="Z1" s="95" t="s">
        <v>11</v>
      </c>
      <c r="AA1" s="101" t="s">
        <v>12</v>
      </c>
    </row>
    <row r="2" spans="1:27" s="4" customFormat="1" ht="14.25" customHeight="1">
      <c r="A2" s="94"/>
      <c r="B2" s="58" t="s">
        <v>13</v>
      </c>
      <c r="C2" s="58" t="s">
        <v>14</v>
      </c>
      <c r="D2" s="58" t="s">
        <v>15</v>
      </c>
      <c r="E2" s="58" t="s">
        <v>16</v>
      </c>
      <c r="F2" s="58" t="s">
        <v>17</v>
      </c>
      <c r="G2" s="58" t="s">
        <v>18</v>
      </c>
      <c r="H2" s="58" t="s">
        <v>19</v>
      </c>
      <c r="I2" s="58" t="s">
        <v>20</v>
      </c>
      <c r="J2" s="58" t="s">
        <v>21</v>
      </c>
      <c r="K2" s="58" t="s">
        <v>22</v>
      </c>
      <c r="L2" s="58" t="s">
        <v>23</v>
      </c>
      <c r="M2" s="59" t="s">
        <v>24</v>
      </c>
      <c r="N2" s="59" t="s">
        <v>25</v>
      </c>
      <c r="O2" s="59" t="s">
        <v>26</v>
      </c>
      <c r="P2" s="59" t="s">
        <v>27</v>
      </c>
      <c r="Q2" s="59" t="s">
        <v>28</v>
      </c>
      <c r="R2" s="100"/>
      <c r="S2" s="96"/>
      <c r="T2" s="96"/>
      <c r="U2" s="100"/>
      <c r="V2" s="94"/>
      <c r="W2" s="98"/>
      <c r="X2" s="103"/>
      <c r="Y2" s="94"/>
      <c r="Z2" s="105"/>
      <c r="AA2" s="102"/>
    </row>
    <row r="3" spans="1:27" ht="14.25">
      <c r="A3" s="57">
        <v>201381</v>
      </c>
      <c r="B3" s="57">
        <v>85</v>
      </c>
      <c r="C3" s="57">
        <v>2</v>
      </c>
      <c r="D3" s="57">
        <v>83</v>
      </c>
      <c r="E3" s="57">
        <v>2</v>
      </c>
      <c r="F3" s="57">
        <v>83</v>
      </c>
      <c r="G3" s="57">
        <v>1</v>
      </c>
      <c r="H3" s="57">
        <v>82</v>
      </c>
      <c r="I3" s="57">
        <v>1</v>
      </c>
      <c r="J3" s="57">
        <v>79</v>
      </c>
      <c r="K3" s="57">
        <v>2</v>
      </c>
      <c r="L3" s="57">
        <v>84</v>
      </c>
      <c r="M3" s="57">
        <v>2</v>
      </c>
      <c r="N3" s="57">
        <v>82</v>
      </c>
      <c r="O3" s="57">
        <v>1</v>
      </c>
      <c r="P3" s="57"/>
      <c r="Q3" s="57"/>
      <c r="R3" s="31">
        <f t="shared" ref="R3:R27" si="0">(B3*C3+D3*E3+F3*G3+H3*I3+J3*K3+L3*M3+N3*O3+P3*Q3)/(C3+E3+G3+I3+K3+M3+O3+Q3)</f>
        <v>82.63636363636364</v>
      </c>
      <c r="S3" s="25">
        <f t="shared" ref="S3:S27" si="1">C3+E3+G3+I3+K3+M3+O3+Q3</f>
        <v>11</v>
      </c>
      <c r="T3" s="57"/>
      <c r="U3" s="51">
        <v>85.89</v>
      </c>
      <c r="V3" s="57">
        <v>4</v>
      </c>
      <c r="W3" s="31">
        <f t="shared" ref="W3:W27" si="2">0.6*U3+0.4*R3</f>
        <v>84.588545454545454</v>
      </c>
      <c r="X3" s="37"/>
      <c r="Y3" s="37"/>
      <c r="Z3" s="38"/>
      <c r="AA3" s="39"/>
    </row>
    <row r="4" spans="1:27" ht="14.25">
      <c r="A4" s="57">
        <v>201398</v>
      </c>
      <c r="B4" s="57">
        <v>87</v>
      </c>
      <c r="C4" s="57">
        <v>2</v>
      </c>
      <c r="D4" s="57">
        <v>81</v>
      </c>
      <c r="E4" s="57">
        <v>2</v>
      </c>
      <c r="F4" s="57">
        <v>80</v>
      </c>
      <c r="G4" s="57">
        <v>2</v>
      </c>
      <c r="H4" s="57">
        <v>81</v>
      </c>
      <c r="I4" s="57">
        <v>1</v>
      </c>
      <c r="J4" s="57">
        <v>82</v>
      </c>
      <c r="K4" s="57">
        <v>2</v>
      </c>
      <c r="L4" s="57">
        <v>82</v>
      </c>
      <c r="M4" s="57">
        <v>2</v>
      </c>
      <c r="N4" s="57">
        <v>84</v>
      </c>
      <c r="O4" s="57">
        <v>1</v>
      </c>
      <c r="P4" s="57"/>
      <c r="Q4" s="57"/>
      <c r="R4" s="31">
        <f t="shared" si="0"/>
        <v>82.416666666666671</v>
      </c>
      <c r="S4" s="25">
        <f t="shared" si="1"/>
        <v>12</v>
      </c>
      <c r="T4" s="57"/>
      <c r="U4" s="51">
        <v>83.72</v>
      </c>
      <c r="V4" s="57">
        <v>4</v>
      </c>
      <c r="W4" s="31">
        <f t="shared" si="2"/>
        <v>83.198666666666668</v>
      </c>
      <c r="X4" s="37"/>
      <c r="Y4" s="37"/>
      <c r="Z4" s="38"/>
      <c r="AA4" s="39"/>
    </row>
    <row r="5" spans="1:27" ht="14.25">
      <c r="A5" s="57" t="s">
        <v>49</v>
      </c>
      <c r="B5" s="57">
        <v>87</v>
      </c>
      <c r="C5" s="57">
        <v>2</v>
      </c>
      <c r="D5" s="57">
        <v>78</v>
      </c>
      <c r="E5" s="57">
        <v>2</v>
      </c>
      <c r="F5" s="57">
        <v>83</v>
      </c>
      <c r="G5" s="57">
        <v>1</v>
      </c>
      <c r="H5" s="57">
        <v>81</v>
      </c>
      <c r="I5" s="57">
        <v>2</v>
      </c>
      <c r="J5" s="57">
        <v>79</v>
      </c>
      <c r="K5" s="57">
        <v>1</v>
      </c>
      <c r="L5" s="57">
        <v>83</v>
      </c>
      <c r="M5" s="57">
        <v>1</v>
      </c>
      <c r="N5" s="57">
        <v>82</v>
      </c>
      <c r="O5" s="57">
        <v>2</v>
      </c>
      <c r="P5" s="57">
        <v>83</v>
      </c>
      <c r="Q5" s="57">
        <v>1</v>
      </c>
      <c r="R5" s="31">
        <f t="shared" si="0"/>
        <v>82</v>
      </c>
      <c r="S5" s="25">
        <f t="shared" si="1"/>
        <v>12</v>
      </c>
      <c r="T5" s="57"/>
      <c r="U5" s="51">
        <v>83.72</v>
      </c>
      <c r="V5" s="57">
        <v>4</v>
      </c>
      <c r="W5" s="31">
        <f t="shared" si="2"/>
        <v>83.032000000000011</v>
      </c>
      <c r="X5" s="37"/>
      <c r="Y5" s="37"/>
      <c r="Z5" s="38"/>
      <c r="AA5" s="39"/>
    </row>
    <row r="6" spans="1:27" ht="14.25">
      <c r="A6" s="57">
        <v>201394</v>
      </c>
      <c r="B6" s="57">
        <v>87</v>
      </c>
      <c r="C6" s="57">
        <v>2</v>
      </c>
      <c r="D6" s="57">
        <v>84</v>
      </c>
      <c r="E6" s="57">
        <v>2</v>
      </c>
      <c r="F6" s="57">
        <v>83</v>
      </c>
      <c r="G6" s="57">
        <v>1</v>
      </c>
      <c r="H6" s="57">
        <v>83</v>
      </c>
      <c r="I6" s="57">
        <v>2</v>
      </c>
      <c r="J6" s="57">
        <v>83</v>
      </c>
      <c r="K6" s="57">
        <v>2</v>
      </c>
      <c r="L6" s="57">
        <v>84</v>
      </c>
      <c r="M6" s="57">
        <v>1</v>
      </c>
      <c r="N6" s="57">
        <v>83</v>
      </c>
      <c r="O6" s="57">
        <v>1</v>
      </c>
      <c r="P6" s="57"/>
      <c r="Q6" s="57"/>
      <c r="R6" s="31">
        <f t="shared" si="0"/>
        <v>84</v>
      </c>
      <c r="S6" s="25">
        <f t="shared" si="1"/>
        <v>11</v>
      </c>
      <c r="T6" s="57"/>
      <c r="U6" s="51">
        <v>82.26</v>
      </c>
      <c r="V6" s="57">
        <v>4</v>
      </c>
      <c r="W6" s="31">
        <f t="shared" si="2"/>
        <v>82.956000000000003</v>
      </c>
      <c r="X6" s="38"/>
      <c r="Y6" s="40"/>
      <c r="Z6" s="38"/>
      <c r="AA6" s="39"/>
    </row>
    <row r="7" spans="1:27" ht="14.25">
      <c r="A7" s="57">
        <v>201391</v>
      </c>
      <c r="B7" s="57">
        <v>86</v>
      </c>
      <c r="C7" s="57">
        <v>2</v>
      </c>
      <c r="D7" s="57">
        <v>86</v>
      </c>
      <c r="E7" s="57">
        <v>1</v>
      </c>
      <c r="F7" s="57">
        <v>83</v>
      </c>
      <c r="G7" s="57">
        <v>2</v>
      </c>
      <c r="H7" s="57">
        <v>83</v>
      </c>
      <c r="I7" s="57">
        <v>1</v>
      </c>
      <c r="J7" s="57">
        <v>83</v>
      </c>
      <c r="K7" s="57">
        <v>2</v>
      </c>
      <c r="L7" s="57">
        <v>82</v>
      </c>
      <c r="M7" s="57">
        <v>2</v>
      </c>
      <c r="N7" s="57">
        <v>82</v>
      </c>
      <c r="O7" s="57">
        <v>1</v>
      </c>
      <c r="P7" s="57"/>
      <c r="Q7" s="57"/>
      <c r="R7" s="31">
        <f t="shared" si="0"/>
        <v>83.545454545454547</v>
      </c>
      <c r="S7" s="25">
        <f t="shared" si="1"/>
        <v>11</v>
      </c>
      <c r="T7" s="57"/>
      <c r="U7" s="51">
        <v>82.47</v>
      </c>
      <c r="V7" s="57">
        <v>4</v>
      </c>
      <c r="W7" s="31">
        <f t="shared" si="2"/>
        <v>82.900181818181821</v>
      </c>
      <c r="X7" s="37"/>
      <c r="Y7" s="37"/>
      <c r="Z7" s="38"/>
      <c r="AA7" s="39"/>
    </row>
    <row r="8" spans="1:27" ht="14.25">
      <c r="A8" s="57">
        <v>201392</v>
      </c>
      <c r="B8" s="57">
        <v>82</v>
      </c>
      <c r="C8" s="57">
        <v>1</v>
      </c>
      <c r="D8" s="57">
        <v>86</v>
      </c>
      <c r="E8" s="57">
        <v>2</v>
      </c>
      <c r="F8" s="57">
        <v>82</v>
      </c>
      <c r="G8" s="57">
        <v>1</v>
      </c>
      <c r="H8" s="57">
        <v>83</v>
      </c>
      <c r="I8" s="57">
        <v>2</v>
      </c>
      <c r="J8" s="57">
        <v>79</v>
      </c>
      <c r="K8" s="57">
        <v>2</v>
      </c>
      <c r="L8" s="57">
        <v>84</v>
      </c>
      <c r="M8" s="57">
        <v>1</v>
      </c>
      <c r="N8" s="57">
        <v>84</v>
      </c>
      <c r="O8" s="57">
        <v>2</v>
      </c>
      <c r="P8" s="57"/>
      <c r="Q8" s="57"/>
      <c r="R8" s="31">
        <f t="shared" si="0"/>
        <v>82.909090909090907</v>
      </c>
      <c r="S8" s="25">
        <f t="shared" si="1"/>
        <v>11</v>
      </c>
      <c r="T8" s="57"/>
      <c r="U8" s="51">
        <v>82.47</v>
      </c>
      <c r="V8" s="57">
        <v>4</v>
      </c>
      <c r="W8" s="31">
        <f t="shared" si="2"/>
        <v>82.645636363636356</v>
      </c>
      <c r="X8" s="38"/>
      <c r="Y8" s="37"/>
      <c r="Z8" s="38"/>
      <c r="AA8" s="39"/>
    </row>
    <row r="9" spans="1:27" ht="14.25">
      <c r="A9" s="57" t="s">
        <v>48</v>
      </c>
      <c r="B9" s="57">
        <v>91</v>
      </c>
      <c r="C9" s="57">
        <v>1</v>
      </c>
      <c r="D9" s="57">
        <v>87</v>
      </c>
      <c r="E9" s="57">
        <v>2</v>
      </c>
      <c r="F9" s="57">
        <v>83</v>
      </c>
      <c r="G9" s="57">
        <v>1</v>
      </c>
      <c r="H9" s="57">
        <v>83</v>
      </c>
      <c r="I9" s="57">
        <v>2</v>
      </c>
      <c r="J9" s="57">
        <v>82</v>
      </c>
      <c r="K9" s="57">
        <v>2</v>
      </c>
      <c r="L9" s="57">
        <v>76</v>
      </c>
      <c r="M9" s="57">
        <v>2</v>
      </c>
      <c r="N9" s="57">
        <v>83</v>
      </c>
      <c r="O9" s="57">
        <v>1</v>
      </c>
      <c r="P9" s="57"/>
      <c r="Q9" s="57"/>
      <c r="R9" s="31">
        <f t="shared" si="0"/>
        <v>83</v>
      </c>
      <c r="S9" s="25">
        <f t="shared" si="1"/>
        <v>11</v>
      </c>
      <c r="T9" s="57"/>
      <c r="U9" s="51">
        <v>82.32</v>
      </c>
      <c r="V9" s="57">
        <v>4</v>
      </c>
      <c r="W9" s="31">
        <f t="shared" si="2"/>
        <v>82.591999999999999</v>
      </c>
      <c r="X9" s="38"/>
      <c r="Y9" s="37"/>
      <c r="Z9" s="38"/>
      <c r="AA9" s="39"/>
    </row>
    <row r="10" spans="1:27" ht="14.25">
      <c r="A10" s="57">
        <v>201388</v>
      </c>
      <c r="B10" s="57">
        <v>87</v>
      </c>
      <c r="C10" s="57">
        <v>2</v>
      </c>
      <c r="D10" s="57">
        <v>84</v>
      </c>
      <c r="E10" s="57">
        <v>2</v>
      </c>
      <c r="F10" s="57">
        <v>82</v>
      </c>
      <c r="G10" s="57">
        <v>1</v>
      </c>
      <c r="H10" s="57">
        <v>81</v>
      </c>
      <c r="I10" s="57">
        <v>2</v>
      </c>
      <c r="J10" s="57">
        <v>82</v>
      </c>
      <c r="K10" s="57">
        <v>1</v>
      </c>
      <c r="L10" s="57">
        <v>81</v>
      </c>
      <c r="M10" s="57">
        <v>2</v>
      </c>
      <c r="N10" s="57">
        <v>82</v>
      </c>
      <c r="O10" s="57">
        <v>1</v>
      </c>
      <c r="P10" s="57">
        <v>84</v>
      </c>
      <c r="Q10" s="57">
        <v>1</v>
      </c>
      <c r="R10" s="31">
        <f t="shared" si="0"/>
        <v>83</v>
      </c>
      <c r="S10" s="25">
        <f t="shared" si="1"/>
        <v>12</v>
      </c>
      <c r="T10" s="57"/>
      <c r="U10" s="51">
        <v>82</v>
      </c>
      <c r="V10" s="57">
        <v>4</v>
      </c>
      <c r="W10" s="31">
        <f t="shared" si="2"/>
        <v>82.4</v>
      </c>
      <c r="X10" s="38"/>
      <c r="Y10" s="37"/>
      <c r="Z10" s="38"/>
      <c r="AA10" s="39"/>
    </row>
    <row r="11" spans="1:27" ht="14.25">
      <c r="A11" s="57" t="s">
        <v>47</v>
      </c>
      <c r="B11" s="57">
        <v>87</v>
      </c>
      <c r="C11" s="57">
        <v>2</v>
      </c>
      <c r="D11" s="57">
        <v>83</v>
      </c>
      <c r="E11" s="57">
        <v>1</v>
      </c>
      <c r="F11" s="57">
        <v>80</v>
      </c>
      <c r="G11" s="57">
        <v>2</v>
      </c>
      <c r="H11" s="57">
        <v>80</v>
      </c>
      <c r="I11" s="57">
        <v>1</v>
      </c>
      <c r="J11" s="57">
        <v>81</v>
      </c>
      <c r="K11" s="57">
        <v>2</v>
      </c>
      <c r="L11" s="57">
        <v>83</v>
      </c>
      <c r="M11" s="57">
        <v>2</v>
      </c>
      <c r="N11" s="57">
        <v>81</v>
      </c>
      <c r="O11" s="57">
        <v>1</v>
      </c>
      <c r="P11" s="57"/>
      <c r="Q11" s="57"/>
      <c r="R11" s="31">
        <f t="shared" si="0"/>
        <v>82.36363636363636</v>
      </c>
      <c r="S11" s="25">
        <f t="shared" si="1"/>
        <v>11</v>
      </c>
      <c r="T11" s="57"/>
      <c r="U11" s="51">
        <v>82.21</v>
      </c>
      <c r="V11" s="57">
        <v>4</v>
      </c>
      <c r="W11" s="31">
        <f t="shared" si="2"/>
        <v>82.271454545454532</v>
      </c>
      <c r="X11" s="37"/>
      <c r="Y11" s="37"/>
      <c r="Z11" s="38"/>
      <c r="AA11" s="39"/>
    </row>
    <row r="12" spans="1:27" ht="14.25">
      <c r="A12" s="57">
        <v>201399</v>
      </c>
      <c r="B12" s="57">
        <v>85</v>
      </c>
      <c r="C12" s="57">
        <v>2</v>
      </c>
      <c r="D12" s="57">
        <v>77</v>
      </c>
      <c r="E12" s="57">
        <v>2</v>
      </c>
      <c r="F12" s="57">
        <v>83</v>
      </c>
      <c r="G12" s="57">
        <v>2</v>
      </c>
      <c r="H12" s="57">
        <v>83</v>
      </c>
      <c r="I12" s="57">
        <v>1</v>
      </c>
      <c r="J12" s="57">
        <v>82</v>
      </c>
      <c r="K12" s="57">
        <v>1</v>
      </c>
      <c r="L12" s="57">
        <v>79</v>
      </c>
      <c r="M12" s="57">
        <v>2</v>
      </c>
      <c r="N12" s="57">
        <v>84</v>
      </c>
      <c r="O12" s="57">
        <v>1</v>
      </c>
      <c r="P12" s="57"/>
      <c r="Q12" s="57"/>
      <c r="R12" s="31">
        <f t="shared" si="0"/>
        <v>81.545454545454547</v>
      </c>
      <c r="S12" s="25">
        <f t="shared" si="1"/>
        <v>11</v>
      </c>
      <c r="T12" s="57"/>
      <c r="U12" s="51">
        <v>82.68</v>
      </c>
      <c r="V12" s="57">
        <v>4</v>
      </c>
      <c r="W12" s="31">
        <f t="shared" si="2"/>
        <v>82.226181818181828</v>
      </c>
      <c r="X12" s="38"/>
      <c r="Y12" s="38"/>
      <c r="Z12" s="38"/>
      <c r="AA12" s="39"/>
    </row>
    <row r="13" spans="1:27" ht="14.25">
      <c r="A13" s="57" t="s">
        <v>50</v>
      </c>
      <c r="B13" s="57">
        <v>87</v>
      </c>
      <c r="C13" s="57">
        <v>2</v>
      </c>
      <c r="D13" s="57">
        <v>83</v>
      </c>
      <c r="E13" s="57">
        <v>2</v>
      </c>
      <c r="F13" s="57">
        <v>83</v>
      </c>
      <c r="G13" s="57">
        <v>1</v>
      </c>
      <c r="H13" s="57">
        <v>80</v>
      </c>
      <c r="I13" s="57">
        <v>2</v>
      </c>
      <c r="J13" s="57">
        <v>79</v>
      </c>
      <c r="K13" s="57">
        <v>1</v>
      </c>
      <c r="L13" s="57">
        <v>80</v>
      </c>
      <c r="M13" s="57">
        <v>1</v>
      </c>
      <c r="N13" s="57">
        <v>79</v>
      </c>
      <c r="O13" s="57">
        <v>2</v>
      </c>
      <c r="P13" s="57">
        <v>83</v>
      </c>
      <c r="Q13" s="57">
        <v>1</v>
      </c>
      <c r="R13" s="31">
        <f t="shared" si="0"/>
        <v>81.916666666666671</v>
      </c>
      <c r="S13" s="25">
        <f t="shared" si="1"/>
        <v>12</v>
      </c>
      <c r="T13" s="57"/>
      <c r="U13" s="51">
        <v>82.33</v>
      </c>
      <c r="V13" s="57">
        <v>4</v>
      </c>
      <c r="W13" s="31">
        <f t="shared" si="2"/>
        <v>82.164666666666676</v>
      </c>
      <c r="X13" s="37"/>
      <c r="Y13" s="37"/>
      <c r="Z13" s="38"/>
      <c r="AA13" s="39"/>
    </row>
    <row r="14" spans="1:27" ht="14.25">
      <c r="A14" s="57">
        <v>201395</v>
      </c>
      <c r="B14" s="57">
        <v>86</v>
      </c>
      <c r="C14" s="57">
        <v>2</v>
      </c>
      <c r="D14" s="57">
        <v>86</v>
      </c>
      <c r="E14" s="57">
        <v>1</v>
      </c>
      <c r="F14" s="57">
        <v>86</v>
      </c>
      <c r="G14" s="57">
        <v>2</v>
      </c>
      <c r="H14" s="57">
        <v>81</v>
      </c>
      <c r="I14" s="57">
        <v>1</v>
      </c>
      <c r="J14" s="57">
        <v>81</v>
      </c>
      <c r="K14" s="57">
        <v>2</v>
      </c>
      <c r="L14" s="57">
        <v>79</v>
      </c>
      <c r="M14" s="57">
        <v>2</v>
      </c>
      <c r="N14" s="57">
        <v>83</v>
      </c>
      <c r="O14" s="57">
        <v>1</v>
      </c>
      <c r="P14" s="57"/>
      <c r="Q14" s="57"/>
      <c r="R14" s="31">
        <f t="shared" si="0"/>
        <v>83.090909090909093</v>
      </c>
      <c r="S14" s="25">
        <f t="shared" si="1"/>
        <v>11</v>
      </c>
      <c r="T14" s="57"/>
      <c r="U14" s="51">
        <v>81.53</v>
      </c>
      <c r="V14" s="57">
        <v>4</v>
      </c>
      <c r="W14" s="31">
        <f t="shared" si="2"/>
        <v>82.154363636363641</v>
      </c>
      <c r="X14" s="38"/>
      <c r="Y14" s="41"/>
      <c r="Z14" s="38"/>
      <c r="AA14" s="39"/>
    </row>
    <row r="15" spans="1:27" ht="14.25">
      <c r="A15" s="34">
        <v>201402</v>
      </c>
      <c r="B15" s="35">
        <v>82</v>
      </c>
      <c r="C15" s="35">
        <v>1</v>
      </c>
      <c r="D15" s="35">
        <v>85</v>
      </c>
      <c r="E15" s="35">
        <v>2</v>
      </c>
      <c r="F15" s="35">
        <v>83</v>
      </c>
      <c r="G15" s="35">
        <v>1</v>
      </c>
      <c r="H15" s="35">
        <v>82</v>
      </c>
      <c r="I15" s="35">
        <v>2</v>
      </c>
      <c r="J15" s="35">
        <v>80</v>
      </c>
      <c r="K15" s="35">
        <v>2</v>
      </c>
      <c r="L15" s="35">
        <v>82</v>
      </c>
      <c r="M15" s="35">
        <v>2</v>
      </c>
      <c r="N15" s="35">
        <v>84</v>
      </c>
      <c r="O15" s="35">
        <v>1</v>
      </c>
      <c r="P15" s="36"/>
      <c r="Q15" s="36"/>
      <c r="R15" s="31">
        <f t="shared" si="0"/>
        <v>82.454545454545453</v>
      </c>
      <c r="S15" s="25">
        <f t="shared" si="1"/>
        <v>11</v>
      </c>
      <c r="T15" s="36"/>
      <c r="U15" s="61">
        <v>81.319999999999993</v>
      </c>
      <c r="V15" s="57">
        <v>4</v>
      </c>
      <c r="W15" s="31">
        <f t="shared" si="2"/>
        <v>81.773818181818172</v>
      </c>
      <c r="X15" s="40"/>
      <c r="Y15" s="40"/>
      <c r="Z15" s="38"/>
      <c r="AA15" s="39"/>
    </row>
    <row r="16" spans="1:27" ht="14.25">
      <c r="A16" s="57">
        <v>201382</v>
      </c>
      <c r="B16" s="57">
        <v>87</v>
      </c>
      <c r="C16" s="57">
        <v>2</v>
      </c>
      <c r="D16" s="57">
        <v>83</v>
      </c>
      <c r="E16" s="57">
        <v>1</v>
      </c>
      <c r="F16" s="57">
        <v>73</v>
      </c>
      <c r="G16" s="57">
        <v>2</v>
      </c>
      <c r="H16" s="57">
        <v>79</v>
      </c>
      <c r="I16" s="57">
        <v>2</v>
      </c>
      <c r="J16" s="57">
        <v>79</v>
      </c>
      <c r="K16" s="57">
        <v>2</v>
      </c>
      <c r="L16" s="57">
        <v>82</v>
      </c>
      <c r="M16" s="57">
        <v>1</v>
      </c>
      <c r="N16" s="57">
        <v>82</v>
      </c>
      <c r="O16" s="57">
        <v>2</v>
      </c>
      <c r="P16" s="57"/>
      <c r="Q16" s="57"/>
      <c r="R16" s="31">
        <f t="shared" si="0"/>
        <v>80.416666666666671</v>
      </c>
      <c r="S16" s="25">
        <f t="shared" si="1"/>
        <v>12</v>
      </c>
      <c r="T16" s="57"/>
      <c r="U16" s="51">
        <v>82.47</v>
      </c>
      <c r="V16" s="57">
        <v>4</v>
      </c>
      <c r="W16" s="31">
        <f t="shared" si="2"/>
        <v>81.648666666666671</v>
      </c>
      <c r="X16" s="37"/>
      <c r="Y16" s="40"/>
      <c r="Z16" s="38"/>
      <c r="AA16" s="39"/>
    </row>
    <row r="17" spans="1:27" ht="14.25">
      <c r="A17" s="57">
        <v>201389</v>
      </c>
      <c r="B17" s="57">
        <v>86</v>
      </c>
      <c r="C17" s="57">
        <v>2</v>
      </c>
      <c r="D17" s="57">
        <v>78</v>
      </c>
      <c r="E17" s="57">
        <v>2</v>
      </c>
      <c r="F17" s="57">
        <v>83</v>
      </c>
      <c r="G17" s="57">
        <v>1</v>
      </c>
      <c r="H17" s="57">
        <v>87</v>
      </c>
      <c r="I17" s="57">
        <v>1</v>
      </c>
      <c r="J17" s="57">
        <v>84</v>
      </c>
      <c r="K17" s="57">
        <v>2</v>
      </c>
      <c r="L17" s="57">
        <v>79</v>
      </c>
      <c r="M17" s="57">
        <v>2</v>
      </c>
      <c r="N17" s="57">
        <v>82</v>
      </c>
      <c r="O17" s="57">
        <v>1</v>
      </c>
      <c r="P17" s="57"/>
      <c r="Q17" s="57"/>
      <c r="R17" s="31">
        <f t="shared" si="0"/>
        <v>82.36363636363636</v>
      </c>
      <c r="S17" s="25">
        <f t="shared" si="1"/>
        <v>11</v>
      </c>
      <c r="T17" s="57"/>
      <c r="U17" s="51">
        <v>80.739999999999995</v>
      </c>
      <c r="V17" s="57">
        <v>4</v>
      </c>
      <c r="W17" s="31">
        <f t="shared" si="2"/>
        <v>81.389454545454541</v>
      </c>
      <c r="X17" s="38"/>
      <c r="Y17" s="37"/>
      <c r="Z17" s="38"/>
      <c r="AA17" s="39"/>
    </row>
    <row r="18" spans="1:27" ht="14.25">
      <c r="A18" s="57" t="s">
        <v>51</v>
      </c>
      <c r="B18" s="57">
        <v>86</v>
      </c>
      <c r="C18" s="57">
        <v>2</v>
      </c>
      <c r="D18" s="57">
        <v>81</v>
      </c>
      <c r="E18" s="57">
        <v>1</v>
      </c>
      <c r="F18" s="57">
        <v>76</v>
      </c>
      <c r="G18" s="57">
        <v>2</v>
      </c>
      <c r="H18" s="57">
        <v>79</v>
      </c>
      <c r="I18" s="57">
        <v>2</v>
      </c>
      <c r="J18" s="57">
        <v>82</v>
      </c>
      <c r="K18" s="57">
        <v>1</v>
      </c>
      <c r="L18" s="57">
        <v>80</v>
      </c>
      <c r="M18" s="57">
        <v>3</v>
      </c>
      <c r="N18" s="57">
        <v>79</v>
      </c>
      <c r="O18" s="57">
        <v>2</v>
      </c>
      <c r="P18" s="57"/>
      <c r="Q18" s="57"/>
      <c r="R18" s="31">
        <f t="shared" si="0"/>
        <v>80.230769230769226</v>
      </c>
      <c r="S18" s="25">
        <f t="shared" si="1"/>
        <v>13</v>
      </c>
      <c r="T18" s="57"/>
      <c r="U18" s="51">
        <v>82.06</v>
      </c>
      <c r="V18" s="57">
        <v>4</v>
      </c>
      <c r="W18" s="31">
        <f t="shared" si="2"/>
        <v>81.328307692307689</v>
      </c>
      <c r="X18" s="38"/>
      <c r="Y18" s="41"/>
      <c r="Z18" s="38"/>
      <c r="AA18" s="39"/>
    </row>
    <row r="19" spans="1:27" ht="14.25">
      <c r="A19" s="57">
        <v>201383</v>
      </c>
      <c r="B19" s="57">
        <v>87</v>
      </c>
      <c r="C19" s="57">
        <v>2</v>
      </c>
      <c r="D19" s="57">
        <v>83</v>
      </c>
      <c r="E19" s="57">
        <v>2</v>
      </c>
      <c r="F19" s="57">
        <v>85</v>
      </c>
      <c r="G19" s="57">
        <v>2</v>
      </c>
      <c r="H19" s="57">
        <v>80</v>
      </c>
      <c r="I19" s="57">
        <v>1</v>
      </c>
      <c r="J19" s="57">
        <v>81</v>
      </c>
      <c r="K19" s="57">
        <v>2</v>
      </c>
      <c r="L19" s="57">
        <v>82</v>
      </c>
      <c r="M19" s="57">
        <v>2</v>
      </c>
      <c r="N19" s="57">
        <v>80</v>
      </c>
      <c r="O19" s="57">
        <v>1</v>
      </c>
      <c r="P19" s="57"/>
      <c r="Q19" s="57"/>
      <c r="R19" s="31">
        <f t="shared" si="0"/>
        <v>83</v>
      </c>
      <c r="S19" s="25">
        <f t="shared" si="1"/>
        <v>12</v>
      </c>
      <c r="T19" s="57"/>
      <c r="U19" s="51">
        <v>80.11</v>
      </c>
      <c r="V19" s="57">
        <v>4</v>
      </c>
      <c r="W19" s="31">
        <f t="shared" si="2"/>
        <v>81.265999999999991</v>
      </c>
      <c r="X19" s="38"/>
      <c r="Y19" s="37"/>
      <c r="Z19" s="38"/>
      <c r="AA19" s="39"/>
    </row>
    <row r="20" spans="1:27" ht="14.25">
      <c r="A20" s="57">
        <v>201385</v>
      </c>
      <c r="B20" s="57">
        <v>86</v>
      </c>
      <c r="C20" s="57">
        <v>2</v>
      </c>
      <c r="D20" s="57">
        <v>75</v>
      </c>
      <c r="E20" s="57">
        <v>2</v>
      </c>
      <c r="F20" s="57">
        <v>83</v>
      </c>
      <c r="G20" s="57">
        <v>1</v>
      </c>
      <c r="H20" s="57">
        <v>83</v>
      </c>
      <c r="I20" s="57">
        <v>2</v>
      </c>
      <c r="J20" s="57">
        <v>81</v>
      </c>
      <c r="K20" s="57">
        <v>2</v>
      </c>
      <c r="L20" s="57">
        <v>80</v>
      </c>
      <c r="M20" s="57">
        <v>1</v>
      </c>
      <c r="N20" s="57">
        <v>84</v>
      </c>
      <c r="O20" s="57">
        <v>1</v>
      </c>
      <c r="P20" s="57"/>
      <c r="Q20" s="57"/>
      <c r="R20" s="31">
        <f t="shared" si="0"/>
        <v>81.545454545454547</v>
      </c>
      <c r="S20" s="25">
        <f t="shared" si="1"/>
        <v>11</v>
      </c>
      <c r="T20" s="57"/>
      <c r="U20" s="51">
        <v>80.84</v>
      </c>
      <c r="V20" s="57">
        <v>4</v>
      </c>
      <c r="W20" s="31">
        <f t="shared" si="2"/>
        <v>81.122181818181815</v>
      </c>
      <c r="X20" s="37"/>
      <c r="Y20" s="37"/>
      <c r="Z20" s="38"/>
      <c r="AA20" s="39"/>
    </row>
    <row r="21" spans="1:27" ht="14.25">
      <c r="A21" s="57">
        <v>201401</v>
      </c>
      <c r="B21" s="35">
        <v>84</v>
      </c>
      <c r="C21" s="35">
        <v>2</v>
      </c>
      <c r="D21" s="35">
        <v>85</v>
      </c>
      <c r="E21" s="35">
        <v>2</v>
      </c>
      <c r="F21" s="35">
        <v>83</v>
      </c>
      <c r="G21" s="35">
        <v>1</v>
      </c>
      <c r="H21" s="35">
        <v>83</v>
      </c>
      <c r="I21" s="35">
        <v>1</v>
      </c>
      <c r="J21" s="35">
        <v>81</v>
      </c>
      <c r="K21" s="35">
        <v>2</v>
      </c>
      <c r="L21" s="35">
        <v>81</v>
      </c>
      <c r="M21" s="35">
        <v>2</v>
      </c>
      <c r="N21" s="35">
        <v>83</v>
      </c>
      <c r="O21" s="35">
        <v>1</v>
      </c>
      <c r="P21" s="36"/>
      <c r="Q21" s="36"/>
      <c r="R21" s="31">
        <f t="shared" si="0"/>
        <v>82.818181818181813</v>
      </c>
      <c r="S21" s="25">
        <f t="shared" si="1"/>
        <v>11</v>
      </c>
      <c r="T21" s="36"/>
      <c r="U21" s="61">
        <v>79.63</v>
      </c>
      <c r="V21" s="57">
        <v>4</v>
      </c>
      <c r="W21" s="31">
        <f t="shared" si="2"/>
        <v>80.905272727272717</v>
      </c>
      <c r="X21" s="38"/>
      <c r="Y21" s="37"/>
      <c r="Z21" s="38"/>
      <c r="AA21" s="39"/>
    </row>
    <row r="22" spans="1:27" ht="14.25">
      <c r="A22" s="57">
        <v>201390</v>
      </c>
      <c r="B22" s="57">
        <v>85</v>
      </c>
      <c r="C22" s="57">
        <v>2</v>
      </c>
      <c r="D22" s="57">
        <v>82</v>
      </c>
      <c r="E22" s="57">
        <v>2</v>
      </c>
      <c r="F22" s="57">
        <v>82</v>
      </c>
      <c r="G22" s="57">
        <v>1</v>
      </c>
      <c r="H22" s="57">
        <v>82</v>
      </c>
      <c r="I22" s="57">
        <v>1</v>
      </c>
      <c r="J22" s="57">
        <v>72</v>
      </c>
      <c r="K22" s="57">
        <v>2</v>
      </c>
      <c r="L22" s="57">
        <v>80</v>
      </c>
      <c r="M22" s="57">
        <v>1</v>
      </c>
      <c r="N22" s="57">
        <v>79</v>
      </c>
      <c r="O22" s="57">
        <v>2</v>
      </c>
      <c r="P22" s="57">
        <v>81</v>
      </c>
      <c r="Q22" s="57">
        <v>1</v>
      </c>
      <c r="R22" s="31">
        <f t="shared" si="0"/>
        <v>80.083333333333329</v>
      </c>
      <c r="S22" s="25">
        <f t="shared" si="1"/>
        <v>12</v>
      </c>
      <c r="T22" s="57"/>
      <c r="U22" s="51">
        <v>81.11</v>
      </c>
      <c r="V22" s="57">
        <v>4</v>
      </c>
      <c r="W22" s="31">
        <f t="shared" si="2"/>
        <v>80.699333333333328</v>
      </c>
      <c r="X22" s="37"/>
      <c r="Y22" s="37"/>
      <c r="Z22" s="38"/>
      <c r="AA22" s="39"/>
    </row>
    <row r="23" spans="1:27" ht="14.25">
      <c r="A23" s="57" t="s">
        <v>46</v>
      </c>
      <c r="B23" s="57">
        <v>87</v>
      </c>
      <c r="C23" s="57">
        <v>2</v>
      </c>
      <c r="D23" s="57">
        <v>84</v>
      </c>
      <c r="E23" s="57">
        <v>1</v>
      </c>
      <c r="F23" s="57">
        <v>80</v>
      </c>
      <c r="G23" s="57">
        <v>2</v>
      </c>
      <c r="H23" s="57">
        <v>51</v>
      </c>
      <c r="I23" s="57">
        <v>1</v>
      </c>
      <c r="J23" s="57">
        <v>81</v>
      </c>
      <c r="K23" s="57">
        <v>2</v>
      </c>
      <c r="L23" s="57">
        <v>82</v>
      </c>
      <c r="M23" s="57">
        <v>1</v>
      </c>
      <c r="N23" s="57">
        <v>84</v>
      </c>
      <c r="O23" s="57">
        <v>1</v>
      </c>
      <c r="P23" s="57">
        <v>80</v>
      </c>
      <c r="Q23" s="57">
        <v>1</v>
      </c>
      <c r="R23" s="31">
        <f t="shared" si="0"/>
        <v>79.727272727272734</v>
      </c>
      <c r="S23" s="25">
        <f t="shared" si="1"/>
        <v>11</v>
      </c>
      <c r="T23" s="57"/>
      <c r="U23" s="51">
        <v>81.209999999999994</v>
      </c>
      <c r="V23" s="57">
        <v>4</v>
      </c>
      <c r="W23" s="31">
        <f t="shared" si="2"/>
        <v>80.61690909090909</v>
      </c>
      <c r="X23" s="42"/>
      <c r="Y23" s="42"/>
      <c r="Z23" s="38"/>
      <c r="AA23" s="39"/>
    </row>
    <row r="24" spans="1:27" ht="14.25">
      <c r="A24" s="57">
        <v>201397</v>
      </c>
      <c r="B24" s="57">
        <v>80</v>
      </c>
      <c r="C24" s="57">
        <v>2</v>
      </c>
      <c r="D24" s="57">
        <v>85</v>
      </c>
      <c r="E24" s="57">
        <v>2</v>
      </c>
      <c r="F24" s="57">
        <v>82</v>
      </c>
      <c r="G24" s="57">
        <v>1</v>
      </c>
      <c r="H24" s="57">
        <v>83</v>
      </c>
      <c r="I24" s="57">
        <v>2</v>
      </c>
      <c r="J24" s="57">
        <v>79</v>
      </c>
      <c r="K24" s="57">
        <v>1</v>
      </c>
      <c r="L24" s="57">
        <v>80</v>
      </c>
      <c r="M24" s="57">
        <v>2</v>
      </c>
      <c r="N24" s="57">
        <v>81</v>
      </c>
      <c r="O24" s="57">
        <v>2</v>
      </c>
      <c r="P24" s="57"/>
      <c r="Q24" s="57"/>
      <c r="R24" s="31">
        <f t="shared" si="0"/>
        <v>81.583333333333329</v>
      </c>
      <c r="S24" s="25">
        <f t="shared" si="1"/>
        <v>12</v>
      </c>
      <c r="T24" s="57"/>
      <c r="U24" s="51">
        <v>79.22</v>
      </c>
      <c r="V24" s="57">
        <v>4</v>
      </c>
      <c r="W24" s="31">
        <f t="shared" si="2"/>
        <v>80.165333333333336</v>
      </c>
      <c r="X24" s="40"/>
      <c r="Y24" s="40"/>
      <c r="Z24" s="38"/>
      <c r="AA24" s="39"/>
    </row>
    <row r="25" spans="1:27" ht="14.25">
      <c r="A25" s="57">
        <v>201400</v>
      </c>
      <c r="B25" s="57">
        <v>78</v>
      </c>
      <c r="C25" s="57">
        <v>2</v>
      </c>
      <c r="D25" s="57">
        <v>82</v>
      </c>
      <c r="E25" s="57">
        <v>2</v>
      </c>
      <c r="F25" s="57">
        <v>77</v>
      </c>
      <c r="G25" s="57">
        <v>2</v>
      </c>
      <c r="H25" s="57">
        <v>82</v>
      </c>
      <c r="I25" s="57">
        <v>1</v>
      </c>
      <c r="J25" s="57">
        <v>80</v>
      </c>
      <c r="K25" s="57">
        <v>2</v>
      </c>
      <c r="L25" s="57">
        <v>77</v>
      </c>
      <c r="M25" s="57">
        <v>1</v>
      </c>
      <c r="N25" s="57">
        <v>79</v>
      </c>
      <c r="O25" s="57">
        <v>1</v>
      </c>
      <c r="P25" s="57"/>
      <c r="Q25" s="57"/>
      <c r="R25" s="31">
        <f t="shared" si="0"/>
        <v>79.272727272727266</v>
      </c>
      <c r="S25" s="25">
        <f t="shared" si="1"/>
        <v>11</v>
      </c>
      <c r="T25" s="57"/>
      <c r="U25" s="51">
        <v>80.260000000000005</v>
      </c>
      <c r="V25" s="57">
        <v>4</v>
      </c>
      <c r="W25" s="31">
        <f t="shared" si="2"/>
        <v>79.86509090909091</v>
      </c>
      <c r="X25" s="41"/>
      <c r="Y25" s="37"/>
      <c r="Z25" s="38"/>
      <c r="AA25" s="39"/>
    </row>
    <row r="26" spans="1:27">
      <c r="A26" s="57">
        <v>201386</v>
      </c>
      <c r="B26" s="61">
        <v>87</v>
      </c>
      <c r="C26" s="61">
        <v>2</v>
      </c>
      <c r="D26" s="61">
        <v>76</v>
      </c>
      <c r="E26" s="61">
        <v>2</v>
      </c>
      <c r="F26" s="61">
        <v>83</v>
      </c>
      <c r="G26" s="61">
        <v>1</v>
      </c>
      <c r="H26" s="61">
        <v>81</v>
      </c>
      <c r="I26" s="61">
        <v>2</v>
      </c>
      <c r="J26" s="61">
        <v>79</v>
      </c>
      <c r="K26" s="61">
        <v>2</v>
      </c>
      <c r="L26" s="61">
        <v>78</v>
      </c>
      <c r="M26" s="61">
        <v>1</v>
      </c>
      <c r="N26" s="61">
        <v>82</v>
      </c>
      <c r="O26" s="61">
        <v>1</v>
      </c>
      <c r="P26" s="61"/>
      <c r="Q26" s="61"/>
      <c r="R26" s="31">
        <f t="shared" si="0"/>
        <v>80.818181818181813</v>
      </c>
      <c r="S26" s="25">
        <f t="shared" si="1"/>
        <v>11</v>
      </c>
      <c r="T26" s="61"/>
      <c r="U26" s="60">
        <v>78.11</v>
      </c>
      <c r="V26" s="57">
        <v>4</v>
      </c>
      <c r="W26" s="31">
        <f t="shared" si="2"/>
        <v>79.193272727272728</v>
      </c>
      <c r="X26" s="36"/>
      <c r="Y26" s="36"/>
      <c r="Z26" s="36"/>
      <c r="AA26" s="36"/>
    </row>
    <row r="27" spans="1:27">
      <c r="A27" s="61">
        <v>201384</v>
      </c>
      <c r="B27" s="61">
        <v>69</v>
      </c>
      <c r="C27" s="61">
        <v>2</v>
      </c>
      <c r="D27" s="61">
        <v>71</v>
      </c>
      <c r="E27" s="61">
        <v>2</v>
      </c>
      <c r="F27" s="61">
        <v>82</v>
      </c>
      <c r="G27" s="61">
        <v>1</v>
      </c>
      <c r="H27" s="61">
        <v>82</v>
      </c>
      <c r="I27" s="61">
        <v>1</v>
      </c>
      <c r="J27" s="61">
        <v>81</v>
      </c>
      <c r="K27" s="61">
        <v>2</v>
      </c>
      <c r="L27" s="61">
        <v>75</v>
      </c>
      <c r="M27" s="61">
        <v>1</v>
      </c>
      <c r="N27" s="61">
        <v>78</v>
      </c>
      <c r="O27" s="61">
        <v>1</v>
      </c>
      <c r="P27" s="61"/>
      <c r="Q27" s="61"/>
      <c r="R27" s="31">
        <f t="shared" si="0"/>
        <v>75.900000000000006</v>
      </c>
      <c r="S27" s="25">
        <f t="shared" si="1"/>
        <v>10</v>
      </c>
      <c r="T27" s="61"/>
      <c r="U27" s="60">
        <v>79.680000000000007</v>
      </c>
      <c r="V27" s="57">
        <v>4</v>
      </c>
      <c r="W27" s="31">
        <f t="shared" si="2"/>
        <v>78.168000000000006</v>
      </c>
      <c r="X27" s="36"/>
      <c r="Y27" s="36"/>
      <c r="Z27" s="36"/>
      <c r="AA27" s="36"/>
    </row>
  </sheetData>
  <sortState ref="A3:AB27">
    <sortCondition descending="1" ref="Y3:Y27"/>
  </sortState>
  <mergeCells count="12">
    <mergeCell ref="T1:T2"/>
    <mergeCell ref="A1:A2"/>
    <mergeCell ref="B1:Q1"/>
    <mergeCell ref="R1:R2"/>
    <mergeCell ref="S1:S2"/>
    <mergeCell ref="AA1:AA2"/>
    <mergeCell ref="U1:U2"/>
    <mergeCell ref="V1:V2"/>
    <mergeCell ref="W1:W2"/>
    <mergeCell ref="X1:X2"/>
    <mergeCell ref="Y1:Y2"/>
    <mergeCell ref="Z1:Z2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"/>
  <sheetViews>
    <sheetView workbookViewId="0">
      <selection sqref="A1:A1048576"/>
    </sheetView>
  </sheetViews>
  <sheetFormatPr defaultRowHeight="13.5"/>
  <sheetData>
    <row r="1" spans="1:30" s="1" customFormat="1" ht="15" customHeight="1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107" t="s">
        <v>2</v>
      </c>
      <c r="U1" s="108" t="s">
        <v>3</v>
      </c>
      <c r="V1" s="106" t="s">
        <v>4</v>
      </c>
      <c r="W1" s="107" t="s">
        <v>5</v>
      </c>
      <c r="X1" s="79" t="s">
        <v>6</v>
      </c>
      <c r="Y1" s="109" t="s">
        <v>7</v>
      </c>
      <c r="Z1" s="93" t="s">
        <v>8</v>
      </c>
      <c r="AA1" s="93" t="s">
        <v>9</v>
      </c>
      <c r="AB1" s="93" t="s">
        <v>10</v>
      </c>
      <c r="AC1" s="95" t="s">
        <v>11</v>
      </c>
      <c r="AD1" s="88" t="s">
        <v>12</v>
      </c>
    </row>
    <row r="2" spans="1:30" s="4" customFormat="1" ht="14.25" customHeight="1">
      <c r="A2" s="80"/>
      <c r="B2" s="62" t="s">
        <v>13</v>
      </c>
      <c r="C2" s="62" t="s">
        <v>14</v>
      </c>
      <c r="D2" s="62" t="s">
        <v>15</v>
      </c>
      <c r="E2" s="62" t="s">
        <v>16</v>
      </c>
      <c r="F2" s="62" t="s">
        <v>17</v>
      </c>
      <c r="G2" s="62" t="s">
        <v>18</v>
      </c>
      <c r="H2" s="62" t="s">
        <v>19</v>
      </c>
      <c r="I2" s="62" t="s">
        <v>20</v>
      </c>
      <c r="J2" s="62" t="s">
        <v>21</v>
      </c>
      <c r="K2" s="62" t="s">
        <v>22</v>
      </c>
      <c r="L2" s="62" t="s">
        <v>23</v>
      </c>
      <c r="M2" s="63" t="s">
        <v>24</v>
      </c>
      <c r="N2" s="63" t="s">
        <v>25</v>
      </c>
      <c r="O2" s="63" t="s">
        <v>26</v>
      </c>
      <c r="P2" s="63" t="s">
        <v>27</v>
      </c>
      <c r="Q2" s="63" t="s">
        <v>28</v>
      </c>
      <c r="R2" s="63" t="s">
        <v>53</v>
      </c>
      <c r="S2" s="63" t="s">
        <v>54</v>
      </c>
      <c r="T2" s="78"/>
      <c r="U2" s="85"/>
      <c r="V2" s="87"/>
      <c r="W2" s="78"/>
      <c r="X2" s="80"/>
      <c r="Y2" s="92"/>
      <c r="Z2" s="94"/>
      <c r="AA2" s="94"/>
      <c r="AB2" s="94"/>
      <c r="AC2" s="96"/>
      <c r="AD2" s="89"/>
    </row>
    <row r="3" spans="1:30">
      <c r="A3" s="57">
        <v>201280</v>
      </c>
      <c r="B3" s="57">
        <v>87</v>
      </c>
      <c r="C3" s="57">
        <v>2</v>
      </c>
      <c r="D3" s="57">
        <v>79</v>
      </c>
      <c r="E3" s="57">
        <v>1</v>
      </c>
      <c r="F3" s="57">
        <v>82</v>
      </c>
      <c r="G3" s="57">
        <v>1</v>
      </c>
      <c r="H3" s="57">
        <v>80</v>
      </c>
      <c r="I3" s="57">
        <v>2</v>
      </c>
      <c r="J3" s="57">
        <v>85</v>
      </c>
      <c r="K3" s="57">
        <v>3</v>
      </c>
      <c r="L3" s="57">
        <v>83</v>
      </c>
      <c r="M3" s="57">
        <v>2</v>
      </c>
      <c r="N3" s="57">
        <v>85</v>
      </c>
      <c r="O3" s="57">
        <v>1</v>
      </c>
      <c r="P3" s="57"/>
      <c r="Q3" s="57"/>
      <c r="R3" s="57"/>
      <c r="S3" s="57"/>
      <c r="T3" s="51">
        <f t="shared" ref="T3:T24" si="0">(B3*C3+D3*E3+F3*G3+H3*I3+J3*K3+L3*M3+N3*O3+P3*Q3+R3*S3)/(C3+E3+G3+I3+K3+M3+O3+Q3+S3)</f>
        <v>83.416666666666671</v>
      </c>
      <c r="U3" s="57">
        <f t="shared" ref="U3:U24" si="1">C3+E3+G3+I3+K3+M3+O3+Q3+S3</f>
        <v>12</v>
      </c>
      <c r="V3" s="57"/>
      <c r="W3" s="51">
        <v>84.47</v>
      </c>
      <c r="X3" s="57">
        <v>4</v>
      </c>
      <c r="Y3" s="51">
        <f t="shared" ref="Y3:Y24" si="2">0.6*W3+0.4*T3</f>
        <v>84.048666666666662</v>
      </c>
      <c r="Z3" s="57"/>
      <c r="AA3" s="57"/>
      <c r="AB3" s="57"/>
      <c r="AC3" s="57"/>
      <c r="AD3" s="32"/>
    </row>
    <row r="4" spans="1:30">
      <c r="A4" s="57" t="s">
        <v>44</v>
      </c>
      <c r="B4" s="57">
        <v>87</v>
      </c>
      <c r="C4" s="57">
        <v>2</v>
      </c>
      <c r="D4" s="57">
        <v>79</v>
      </c>
      <c r="E4" s="57">
        <v>2</v>
      </c>
      <c r="F4" s="57">
        <v>80</v>
      </c>
      <c r="G4" s="57">
        <v>2</v>
      </c>
      <c r="H4" s="57">
        <v>83</v>
      </c>
      <c r="I4" s="57">
        <v>1</v>
      </c>
      <c r="J4" s="57">
        <v>86</v>
      </c>
      <c r="K4" s="57">
        <v>2</v>
      </c>
      <c r="L4" s="57">
        <v>82</v>
      </c>
      <c r="M4" s="57">
        <v>1</v>
      </c>
      <c r="N4" s="57"/>
      <c r="O4" s="57"/>
      <c r="P4" s="57"/>
      <c r="Q4" s="57"/>
      <c r="R4" s="57"/>
      <c r="S4" s="57"/>
      <c r="T4" s="51">
        <f t="shared" si="0"/>
        <v>82.9</v>
      </c>
      <c r="U4" s="57">
        <f t="shared" si="1"/>
        <v>10</v>
      </c>
      <c r="V4" s="57"/>
      <c r="W4" s="51">
        <v>84.21</v>
      </c>
      <c r="X4" s="57">
        <v>4</v>
      </c>
      <c r="Y4" s="51">
        <f t="shared" si="2"/>
        <v>83.686000000000007</v>
      </c>
      <c r="Z4" s="57"/>
      <c r="AA4" s="57"/>
      <c r="AB4" s="57"/>
      <c r="AC4" s="33"/>
      <c r="AD4" s="32"/>
    </row>
    <row r="5" spans="1:30">
      <c r="A5" s="57">
        <v>201278</v>
      </c>
      <c r="B5" s="57">
        <v>83</v>
      </c>
      <c r="C5" s="57">
        <v>1</v>
      </c>
      <c r="D5" s="57">
        <v>87</v>
      </c>
      <c r="E5" s="57">
        <v>2</v>
      </c>
      <c r="F5" s="57">
        <v>81</v>
      </c>
      <c r="G5" s="57">
        <v>2</v>
      </c>
      <c r="H5" s="57">
        <v>82</v>
      </c>
      <c r="I5" s="57">
        <v>1</v>
      </c>
      <c r="J5" s="57">
        <v>85</v>
      </c>
      <c r="K5" s="57">
        <v>1</v>
      </c>
      <c r="L5" s="57"/>
      <c r="M5" s="57"/>
      <c r="N5" s="57"/>
      <c r="O5" s="57"/>
      <c r="P5" s="57"/>
      <c r="Q5" s="57"/>
      <c r="R5" s="57"/>
      <c r="S5" s="57"/>
      <c r="T5" s="51">
        <f t="shared" si="0"/>
        <v>83.714285714285708</v>
      </c>
      <c r="U5" s="57">
        <f t="shared" si="1"/>
        <v>7</v>
      </c>
      <c r="V5" s="57"/>
      <c r="W5" s="51">
        <v>83.26</v>
      </c>
      <c r="X5" s="57">
        <v>4</v>
      </c>
      <c r="Y5" s="51">
        <f t="shared" si="2"/>
        <v>83.441714285714284</v>
      </c>
      <c r="Z5" s="57"/>
      <c r="AA5" s="57"/>
      <c r="AB5" s="57"/>
      <c r="AC5" s="74"/>
      <c r="AD5" s="32"/>
    </row>
    <row r="6" spans="1:30">
      <c r="A6" s="74">
        <v>201273</v>
      </c>
      <c r="B6" s="57">
        <v>86</v>
      </c>
      <c r="C6" s="57">
        <v>2</v>
      </c>
      <c r="D6" s="57">
        <v>84</v>
      </c>
      <c r="E6" s="57">
        <v>1</v>
      </c>
      <c r="F6" s="57">
        <v>80</v>
      </c>
      <c r="G6" s="57">
        <v>2</v>
      </c>
      <c r="H6" s="57">
        <v>78</v>
      </c>
      <c r="I6" s="57">
        <v>2</v>
      </c>
      <c r="J6" s="57">
        <v>82</v>
      </c>
      <c r="K6" s="57">
        <v>1</v>
      </c>
      <c r="L6" s="57">
        <v>81</v>
      </c>
      <c r="M6" s="57">
        <v>1</v>
      </c>
      <c r="N6" s="57"/>
      <c r="O6" s="57"/>
      <c r="P6" s="57"/>
      <c r="Q6" s="57"/>
      <c r="R6" s="57"/>
      <c r="S6" s="57"/>
      <c r="T6" s="51">
        <f t="shared" si="0"/>
        <v>81.666666666666671</v>
      </c>
      <c r="U6" s="57">
        <f t="shared" si="1"/>
        <v>9</v>
      </c>
      <c r="V6" s="57"/>
      <c r="W6" s="51">
        <v>83.88</v>
      </c>
      <c r="X6" s="57">
        <v>4</v>
      </c>
      <c r="Y6" s="51">
        <f t="shared" si="2"/>
        <v>82.99466666666666</v>
      </c>
      <c r="Z6" s="57"/>
      <c r="AA6" s="57"/>
      <c r="AB6" s="57"/>
      <c r="AC6" s="33"/>
      <c r="AD6" s="32"/>
    </row>
    <row r="7" spans="1:30">
      <c r="A7" s="57">
        <v>201274</v>
      </c>
      <c r="B7" s="57">
        <v>81</v>
      </c>
      <c r="C7" s="57">
        <v>1</v>
      </c>
      <c r="D7" s="57">
        <v>87</v>
      </c>
      <c r="E7" s="57">
        <v>2</v>
      </c>
      <c r="F7" s="57">
        <v>82</v>
      </c>
      <c r="G7" s="57">
        <v>2</v>
      </c>
      <c r="H7" s="57">
        <v>83</v>
      </c>
      <c r="I7" s="57">
        <v>1</v>
      </c>
      <c r="J7" s="57">
        <v>86</v>
      </c>
      <c r="K7" s="57">
        <v>1</v>
      </c>
      <c r="L7" s="57">
        <v>83</v>
      </c>
      <c r="M7" s="57">
        <v>2</v>
      </c>
      <c r="N7" s="57"/>
      <c r="O7" s="57"/>
      <c r="P7" s="57"/>
      <c r="Q7" s="57"/>
      <c r="R7" s="57"/>
      <c r="S7" s="57"/>
      <c r="T7" s="51">
        <f t="shared" si="0"/>
        <v>83.777777777777771</v>
      </c>
      <c r="U7" s="57">
        <f t="shared" si="1"/>
        <v>9</v>
      </c>
      <c r="V7" s="57"/>
      <c r="W7" s="51">
        <v>81.88</v>
      </c>
      <c r="X7" s="57">
        <v>4</v>
      </c>
      <c r="Y7" s="51">
        <f t="shared" si="2"/>
        <v>82.639111111111106</v>
      </c>
      <c r="Z7" s="57"/>
      <c r="AA7" s="57"/>
      <c r="AB7" s="57"/>
      <c r="AC7" s="33"/>
      <c r="AD7" s="32"/>
    </row>
    <row r="8" spans="1:30">
      <c r="A8" s="24">
        <v>201374</v>
      </c>
      <c r="B8" s="35">
        <v>87</v>
      </c>
      <c r="C8" s="35">
        <v>2</v>
      </c>
      <c r="D8" s="35">
        <v>85</v>
      </c>
      <c r="E8" s="35">
        <v>2</v>
      </c>
      <c r="F8" s="35">
        <v>82</v>
      </c>
      <c r="G8" s="35">
        <v>1</v>
      </c>
      <c r="H8" s="35">
        <v>82</v>
      </c>
      <c r="I8" s="35">
        <v>2</v>
      </c>
      <c r="J8" s="35">
        <v>82</v>
      </c>
      <c r="K8" s="35">
        <v>1</v>
      </c>
      <c r="L8" s="35">
        <v>84</v>
      </c>
      <c r="M8" s="35">
        <v>2</v>
      </c>
      <c r="N8" s="36"/>
      <c r="O8" s="36"/>
      <c r="P8" s="36"/>
      <c r="Q8" s="36"/>
      <c r="R8" s="36"/>
      <c r="S8" s="36"/>
      <c r="T8" s="51">
        <f t="shared" si="0"/>
        <v>84</v>
      </c>
      <c r="U8" s="57">
        <f t="shared" si="1"/>
        <v>10</v>
      </c>
      <c r="V8" s="36"/>
      <c r="W8" s="51">
        <v>80.88</v>
      </c>
      <c r="X8" s="57">
        <v>4</v>
      </c>
      <c r="Y8" s="51">
        <f t="shared" si="2"/>
        <v>82.128</v>
      </c>
      <c r="Z8" s="57"/>
      <c r="AA8" s="57"/>
      <c r="AB8" s="57"/>
      <c r="AC8" s="33"/>
      <c r="AD8" s="32"/>
    </row>
    <row r="9" spans="1:30">
      <c r="A9" s="61">
        <v>201372</v>
      </c>
      <c r="B9" s="35">
        <v>85</v>
      </c>
      <c r="C9" s="35">
        <v>2</v>
      </c>
      <c r="D9" s="35">
        <v>79</v>
      </c>
      <c r="E9" s="35">
        <v>2</v>
      </c>
      <c r="F9" s="35">
        <v>83</v>
      </c>
      <c r="G9" s="35">
        <v>1</v>
      </c>
      <c r="H9" s="35">
        <v>80</v>
      </c>
      <c r="I9" s="35">
        <v>2</v>
      </c>
      <c r="J9" s="35">
        <v>82</v>
      </c>
      <c r="K9" s="35">
        <v>1</v>
      </c>
      <c r="L9" s="35">
        <v>77</v>
      </c>
      <c r="M9" s="35">
        <v>2</v>
      </c>
      <c r="N9" s="36"/>
      <c r="O9" s="36"/>
      <c r="P9" s="36"/>
      <c r="Q9" s="36"/>
      <c r="R9" s="36"/>
      <c r="S9" s="36"/>
      <c r="T9" s="51">
        <f t="shared" si="0"/>
        <v>80.7</v>
      </c>
      <c r="U9" s="57">
        <f t="shared" si="1"/>
        <v>10</v>
      </c>
      <c r="V9" s="36"/>
      <c r="W9" s="51">
        <v>83</v>
      </c>
      <c r="X9" s="57">
        <v>4</v>
      </c>
      <c r="Y9" s="51">
        <f t="shared" si="2"/>
        <v>82.08</v>
      </c>
      <c r="Z9" s="57"/>
      <c r="AA9" s="57"/>
      <c r="AB9" s="57"/>
      <c r="AC9" s="33"/>
      <c r="AD9" s="32"/>
    </row>
    <row r="10" spans="1:30">
      <c r="A10" s="57">
        <v>201272</v>
      </c>
      <c r="B10" s="74">
        <v>82</v>
      </c>
      <c r="C10" s="74">
        <v>1</v>
      </c>
      <c r="D10" s="74">
        <v>87</v>
      </c>
      <c r="E10" s="74">
        <v>2</v>
      </c>
      <c r="F10" s="74">
        <v>79</v>
      </c>
      <c r="G10" s="74">
        <v>2</v>
      </c>
      <c r="H10" s="74">
        <v>81</v>
      </c>
      <c r="I10" s="74">
        <v>2</v>
      </c>
      <c r="J10" s="74">
        <v>83</v>
      </c>
      <c r="K10" s="74">
        <v>1</v>
      </c>
      <c r="L10" s="74">
        <v>84</v>
      </c>
      <c r="M10" s="74">
        <v>1</v>
      </c>
      <c r="N10" s="74"/>
      <c r="O10" s="74"/>
      <c r="P10" s="74"/>
      <c r="Q10" s="74"/>
      <c r="R10" s="74"/>
      <c r="S10" s="74"/>
      <c r="T10" s="51">
        <f t="shared" si="0"/>
        <v>82.555555555555557</v>
      </c>
      <c r="U10" s="57">
        <f t="shared" si="1"/>
        <v>9</v>
      </c>
      <c r="V10" s="74"/>
      <c r="W10" s="51">
        <v>81.349999999999994</v>
      </c>
      <c r="X10" s="57">
        <v>4</v>
      </c>
      <c r="Y10" s="51">
        <f t="shared" si="2"/>
        <v>81.832222222222214</v>
      </c>
      <c r="Z10" s="57"/>
      <c r="AA10" s="57"/>
      <c r="AB10" s="57"/>
      <c r="AC10" s="33"/>
      <c r="AD10" s="32"/>
    </row>
    <row r="11" spans="1:30">
      <c r="A11" s="57" t="s">
        <v>45</v>
      </c>
      <c r="B11" s="35">
        <v>83</v>
      </c>
      <c r="C11" s="35">
        <v>1</v>
      </c>
      <c r="D11" s="35">
        <v>87</v>
      </c>
      <c r="E11" s="35">
        <v>2</v>
      </c>
      <c r="F11" s="35">
        <v>82</v>
      </c>
      <c r="G11" s="35">
        <v>1</v>
      </c>
      <c r="H11" s="35">
        <v>83</v>
      </c>
      <c r="I11" s="35">
        <v>1</v>
      </c>
      <c r="J11" s="35">
        <v>77</v>
      </c>
      <c r="K11" s="35">
        <v>2</v>
      </c>
      <c r="L11" s="35">
        <v>80</v>
      </c>
      <c r="M11" s="35">
        <v>2</v>
      </c>
      <c r="N11" s="35">
        <v>85</v>
      </c>
      <c r="O11" s="35">
        <v>1</v>
      </c>
      <c r="P11" s="35">
        <v>80</v>
      </c>
      <c r="Q11" s="35">
        <v>2</v>
      </c>
      <c r="R11" s="35"/>
      <c r="S11" s="35"/>
      <c r="T11" s="51">
        <f t="shared" si="0"/>
        <v>81.75</v>
      </c>
      <c r="U11" s="57">
        <f t="shared" si="1"/>
        <v>12</v>
      </c>
      <c r="V11" s="36"/>
      <c r="W11" s="51">
        <v>81.44</v>
      </c>
      <c r="X11" s="57">
        <v>4</v>
      </c>
      <c r="Y11" s="51">
        <f t="shared" si="2"/>
        <v>81.563999999999993</v>
      </c>
      <c r="Z11" s="57"/>
      <c r="AA11" s="57"/>
      <c r="AB11" s="57"/>
      <c r="AC11" s="33"/>
      <c r="AD11" s="32"/>
    </row>
    <row r="12" spans="1:30">
      <c r="A12" s="34">
        <v>201275</v>
      </c>
      <c r="B12" s="74">
        <v>67</v>
      </c>
      <c r="C12" s="74">
        <v>2</v>
      </c>
      <c r="D12" s="74">
        <v>80</v>
      </c>
      <c r="E12" s="74">
        <v>2</v>
      </c>
      <c r="F12" s="74">
        <v>83</v>
      </c>
      <c r="G12" s="74">
        <v>1</v>
      </c>
      <c r="H12" s="74">
        <v>80</v>
      </c>
      <c r="I12" s="74">
        <v>2</v>
      </c>
      <c r="J12" s="74">
        <v>81</v>
      </c>
      <c r="K12" s="74">
        <v>2</v>
      </c>
      <c r="L12" s="74">
        <v>85</v>
      </c>
      <c r="M12" s="74">
        <v>1</v>
      </c>
      <c r="N12" s="74"/>
      <c r="O12" s="74"/>
      <c r="P12" s="74"/>
      <c r="Q12" s="74"/>
      <c r="R12" s="74"/>
      <c r="S12" s="74"/>
      <c r="T12" s="51">
        <f t="shared" si="0"/>
        <v>78.400000000000006</v>
      </c>
      <c r="U12" s="57">
        <f t="shared" si="1"/>
        <v>10</v>
      </c>
      <c r="V12" s="74"/>
      <c r="W12" s="51">
        <v>83.35</v>
      </c>
      <c r="X12" s="57">
        <v>4</v>
      </c>
      <c r="Y12" s="51">
        <f t="shared" si="2"/>
        <v>81.37</v>
      </c>
      <c r="Z12" s="57"/>
      <c r="AA12" s="57"/>
      <c r="AB12" s="57"/>
      <c r="AC12" s="33"/>
      <c r="AD12" s="32"/>
    </row>
    <row r="13" spans="1:30">
      <c r="A13" s="74">
        <v>201371</v>
      </c>
      <c r="B13" s="35">
        <v>83</v>
      </c>
      <c r="C13" s="35">
        <v>2</v>
      </c>
      <c r="D13" s="35">
        <v>83</v>
      </c>
      <c r="E13" s="35">
        <v>2</v>
      </c>
      <c r="F13" s="35">
        <v>81</v>
      </c>
      <c r="G13" s="35">
        <v>2</v>
      </c>
      <c r="H13" s="35">
        <v>81</v>
      </c>
      <c r="I13" s="35">
        <v>1</v>
      </c>
      <c r="J13" s="35">
        <v>78</v>
      </c>
      <c r="K13" s="35">
        <v>2</v>
      </c>
      <c r="L13" s="35">
        <v>82</v>
      </c>
      <c r="M13" s="35">
        <v>1</v>
      </c>
      <c r="N13" s="36"/>
      <c r="O13" s="36"/>
      <c r="P13" s="36"/>
      <c r="Q13" s="36"/>
      <c r="R13" s="36"/>
      <c r="S13" s="36"/>
      <c r="T13" s="51">
        <f t="shared" si="0"/>
        <v>81.3</v>
      </c>
      <c r="U13" s="57">
        <f t="shared" si="1"/>
        <v>10</v>
      </c>
      <c r="V13" s="36"/>
      <c r="W13" s="51">
        <v>80.709999999999994</v>
      </c>
      <c r="X13" s="57">
        <v>4</v>
      </c>
      <c r="Y13" s="51">
        <f t="shared" si="2"/>
        <v>80.945999999999998</v>
      </c>
      <c r="Z13" s="57"/>
      <c r="AA13" s="57"/>
      <c r="AB13" s="57"/>
      <c r="AC13" s="33"/>
      <c r="AD13" s="32"/>
    </row>
    <row r="14" spans="1:30">
      <c r="A14" s="57">
        <v>201377</v>
      </c>
      <c r="B14" s="35">
        <v>81</v>
      </c>
      <c r="C14" s="35">
        <v>1</v>
      </c>
      <c r="D14" s="35">
        <v>85</v>
      </c>
      <c r="E14" s="35">
        <v>2</v>
      </c>
      <c r="F14" s="35">
        <v>77</v>
      </c>
      <c r="G14" s="35">
        <v>1</v>
      </c>
      <c r="H14" s="35">
        <v>82</v>
      </c>
      <c r="I14" s="35">
        <v>1</v>
      </c>
      <c r="J14" s="35">
        <v>79</v>
      </c>
      <c r="K14" s="35">
        <v>2</v>
      </c>
      <c r="L14" s="35">
        <v>85</v>
      </c>
      <c r="M14" s="35">
        <v>1</v>
      </c>
      <c r="N14" s="35">
        <v>77</v>
      </c>
      <c r="O14" s="35">
        <v>2</v>
      </c>
      <c r="P14" s="36"/>
      <c r="Q14" s="36"/>
      <c r="R14" s="36"/>
      <c r="S14" s="36"/>
      <c r="T14" s="51">
        <f t="shared" si="0"/>
        <v>80.7</v>
      </c>
      <c r="U14" s="57">
        <f t="shared" si="1"/>
        <v>10</v>
      </c>
      <c r="V14" s="36"/>
      <c r="W14" s="51">
        <v>81.06</v>
      </c>
      <c r="X14" s="57">
        <v>4</v>
      </c>
      <c r="Y14" s="51">
        <f t="shared" si="2"/>
        <v>80.915999999999997</v>
      </c>
      <c r="Z14" s="57"/>
      <c r="AA14" s="57"/>
      <c r="AB14" s="57"/>
      <c r="AC14" s="33"/>
      <c r="AD14" s="32"/>
    </row>
    <row r="15" spans="1:30">
      <c r="A15" s="57">
        <v>201375</v>
      </c>
      <c r="B15" s="35">
        <v>84</v>
      </c>
      <c r="C15" s="35">
        <v>2</v>
      </c>
      <c r="D15" s="35">
        <v>79</v>
      </c>
      <c r="E15" s="35">
        <v>1</v>
      </c>
      <c r="F15" s="35">
        <v>83</v>
      </c>
      <c r="G15" s="35">
        <v>1</v>
      </c>
      <c r="H15" s="35">
        <v>82</v>
      </c>
      <c r="I15" s="35">
        <v>1</v>
      </c>
      <c r="J15" s="35">
        <v>83</v>
      </c>
      <c r="K15" s="35">
        <v>2</v>
      </c>
      <c r="L15" s="35">
        <v>81</v>
      </c>
      <c r="M15" s="35">
        <v>1</v>
      </c>
      <c r="N15" s="35">
        <v>84</v>
      </c>
      <c r="O15" s="35">
        <v>3</v>
      </c>
      <c r="P15" s="35">
        <v>81</v>
      </c>
      <c r="Q15" s="35">
        <v>2</v>
      </c>
      <c r="R15" s="35"/>
      <c r="S15" s="35"/>
      <c r="T15" s="51">
        <f t="shared" si="0"/>
        <v>82.538461538461533</v>
      </c>
      <c r="U15" s="57">
        <f t="shared" si="1"/>
        <v>13</v>
      </c>
      <c r="V15" s="36"/>
      <c r="W15" s="51">
        <v>79.11</v>
      </c>
      <c r="X15" s="57">
        <v>4</v>
      </c>
      <c r="Y15" s="51">
        <f t="shared" si="2"/>
        <v>80.481384615384613</v>
      </c>
      <c r="Z15" s="36"/>
      <c r="AA15" s="36"/>
      <c r="AB15" s="36"/>
      <c r="AC15" s="36"/>
      <c r="AD15" s="36"/>
    </row>
    <row r="16" spans="1:30">
      <c r="A16" s="57">
        <v>201277</v>
      </c>
      <c r="B16" s="74">
        <v>87</v>
      </c>
      <c r="C16" s="74">
        <v>2</v>
      </c>
      <c r="D16" s="74">
        <v>78</v>
      </c>
      <c r="E16" s="74">
        <v>2</v>
      </c>
      <c r="F16" s="74">
        <v>82</v>
      </c>
      <c r="G16" s="74">
        <v>1</v>
      </c>
      <c r="H16" s="74">
        <v>79</v>
      </c>
      <c r="I16" s="74">
        <v>2</v>
      </c>
      <c r="J16" s="74">
        <v>77</v>
      </c>
      <c r="K16" s="74">
        <v>2</v>
      </c>
      <c r="L16" s="74">
        <v>84</v>
      </c>
      <c r="M16" s="74">
        <v>1</v>
      </c>
      <c r="N16" s="74"/>
      <c r="O16" s="74"/>
      <c r="P16" s="74"/>
      <c r="Q16" s="74"/>
      <c r="R16" s="74"/>
      <c r="S16" s="74"/>
      <c r="T16" s="51">
        <f t="shared" si="0"/>
        <v>80.8</v>
      </c>
      <c r="U16" s="57">
        <f t="shared" si="1"/>
        <v>10</v>
      </c>
      <c r="V16" s="74"/>
      <c r="W16" s="51">
        <v>80.17</v>
      </c>
      <c r="X16" s="57">
        <v>4</v>
      </c>
      <c r="Y16" s="51">
        <f t="shared" si="2"/>
        <v>80.421999999999997</v>
      </c>
      <c r="Z16" s="74"/>
      <c r="AA16" s="74"/>
      <c r="AB16" s="74"/>
      <c r="AC16" s="33"/>
      <c r="AD16" s="32"/>
    </row>
    <row r="17" spans="1:30">
      <c r="A17" s="57">
        <v>201270</v>
      </c>
      <c r="B17" s="61">
        <v>83</v>
      </c>
      <c r="C17" s="61">
        <v>1</v>
      </c>
      <c r="D17" s="61">
        <v>85</v>
      </c>
      <c r="E17" s="61">
        <v>2</v>
      </c>
      <c r="F17" s="61">
        <v>80</v>
      </c>
      <c r="G17" s="61">
        <v>1</v>
      </c>
      <c r="H17" s="61">
        <v>83</v>
      </c>
      <c r="I17" s="61">
        <v>1</v>
      </c>
      <c r="J17" s="61">
        <v>78</v>
      </c>
      <c r="K17" s="61">
        <v>2</v>
      </c>
      <c r="L17" s="61">
        <v>83</v>
      </c>
      <c r="M17" s="61">
        <v>1</v>
      </c>
      <c r="N17" s="61">
        <v>85</v>
      </c>
      <c r="O17" s="61">
        <v>1</v>
      </c>
      <c r="P17" s="61"/>
      <c r="Q17" s="61"/>
      <c r="R17" s="61"/>
      <c r="S17" s="61"/>
      <c r="T17" s="51">
        <f t="shared" si="0"/>
        <v>82.222222222222229</v>
      </c>
      <c r="U17" s="57">
        <f t="shared" si="1"/>
        <v>9</v>
      </c>
      <c r="V17" s="61"/>
      <c r="W17" s="51">
        <v>79.11</v>
      </c>
      <c r="X17" s="57">
        <v>4</v>
      </c>
      <c r="Y17" s="51">
        <f t="shared" si="2"/>
        <v>80.354888888888894</v>
      </c>
      <c r="Z17" s="36"/>
      <c r="AA17" s="36"/>
      <c r="AB17" s="36"/>
      <c r="AC17" s="36"/>
      <c r="AD17" s="36"/>
    </row>
    <row r="18" spans="1:30">
      <c r="A18" s="57">
        <v>201268</v>
      </c>
      <c r="B18" s="74">
        <v>80</v>
      </c>
      <c r="C18" s="74">
        <v>1</v>
      </c>
      <c r="D18" s="74">
        <v>87</v>
      </c>
      <c r="E18" s="74">
        <v>2</v>
      </c>
      <c r="F18" s="74">
        <v>81</v>
      </c>
      <c r="G18" s="74">
        <v>1</v>
      </c>
      <c r="H18" s="74">
        <v>80</v>
      </c>
      <c r="I18" s="74">
        <v>1</v>
      </c>
      <c r="J18" s="74">
        <v>82</v>
      </c>
      <c r="K18" s="74">
        <v>2</v>
      </c>
      <c r="L18" s="74">
        <v>83</v>
      </c>
      <c r="M18" s="74">
        <v>2</v>
      </c>
      <c r="N18" s="74">
        <v>83</v>
      </c>
      <c r="O18" s="74">
        <v>1</v>
      </c>
      <c r="P18" s="74">
        <v>75</v>
      </c>
      <c r="Q18" s="74">
        <v>2</v>
      </c>
      <c r="R18" s="74"/>
      <c r="S18" s="74"/>
      <c r="T18" s="51">
        <f t="shared" si="0"/>
        <v>81.5</v>
      </c>
      <c r="U18" s="57">
        <f t="shared" si="1"/>
        <v>12</v>
      </c>
      <c r="V18" s="74"/>
      <c r="W18" s="51">
        <v>78.760000000000005</v>
      </c>
      <c r="X18" s="57">
        <v>4</v>
      </c>
      <c r="Y18" s="51">
        <f t="shared" si="2"/>
        <v>79.855999999999995</v>
      </c>
      <c r="Z18" s="36"/>
      <c r="AA18" s="36"/>
      <c r="AB18" s="36"/>
      <c r="AC18" s="36"/>
      <c r="AD18" s="36"/>
    </row>
    <row r="19" spans="1:30">
      <c r="A19" s="57">
        <v>201373</v>
      </c>
      <c r="B19" s="35">
        <v>86</v>
      </c>
      <c r="C19" s="35">
        <v>2</v>
      </c>
      <c r="D19" s="35">
        <v>79</v>
      </c>
      <c r="E19" s="35">
        <v>2</v>
      </c>
      <c r="F19" s="35">
        <v>79</v>
      </c>
      <c r="G19" s="35">
        <v>2</v>
      </c>
      <c r="H19" s="35">
        <v>83</v>
      </c>
      <c r="I19" s="35">
        <v>1</v>
      </c>
      <c r="J19" s="35">
        <v>77</v>
      </c>
      <c r="K19" s="35">
        <v>2</v>
      </c>
      <c r="L19" s="35">
        <v>83</v>
      </c>
      <c r="M19" s="35">
        <v>1</v>
      </c>
      <c r="N19" s="36"/>
      <c r="O19" s="36"/>
      <c r="P19" s="36"/>
      <c r="Q19" s="36"/>
      <c r="R19" s="36"/>
      <c r="S19" s="36"/>
      <c r="T19" s="51">
        <f t="shared" si="0"/>
        <v>80.8</v>
      </c>
      <c r="U19" s="57">
        <f t="shared" si="1"/>
        <v>10</v>
      </c>
      <c r="V19" s="36"/>
      <c r="W19" s="51">
        <v>78.650000000000006</v>
      </c>
      <c r="X19" s="57">
        <v>4</v>
      </c>
      <c r="Y19" s="51">
        <f t="shared" si="2"/>
        <v>79.510000000000005</v>
      </c>
      <c r="Z19" s="36"/>
      <c r="AA19" s="36"/>
      <c r="AB19" s="36"/>
      <c r="AC19" s="36"/>
      <c r="AD19" s="36"/>
    </row>
    <row r="20" spans="1:30">
      <c r="A20" s="61" t="s">
        <v>43</v>
      </c>
      <c r="B20" s="74">
        <v>84</v>
      </c>
      <c r="C20" s="74">
        <v>2</v>
      </c>
      <c r="D20" s="74">
        <v>75</v>
      </c>
      <c r="E20" s="74">
        <v>2</v>
      </c>
      <c r="F20" s="74">
        <v>81</v>
      </c>
      <c r="G20" s="74">
        <v>1</v>
      </c>
      <c r="H20" s="74">
        <v>84</v>
      </c>
      <c r="I20" s="74">
        <v>1</v>
      </c>
      <c r="J20" s="74">
        <v>80</v>
      </c>
      <c r="K20" s="74">
        <v>2</v>
      </c>
      <c r="L20" s="74">
        <v>85</v>
      </c>
      <c r="M20" s="74">
        <v>1</v>
      </c>
      <c r="N20" s="74"/>
      <c r="O20" s="74"/>
      <c r="P20" s="74"/>
      <c r="Q20" s="74"/>
      <c r="R20" s="74"/>
      <c r="S20" s="74"/>
      <c r="T20" s="51">
        <f t="shared" si="0"/>
        <v>80.888888888888886</v>
      </c>
      <c r="U20" s="57">
        <f t="shared" si="1"/>
        <v>9</v>
      </c>
      <c r="V20" s="74"/>
      <c r="W20" s="51">
        <v>78.58</v>
      </c>
      <c r="X20" s="57">
        <v>4</v>
      </c>
      <c r="Y20" s="51">
        <f t="shared" si="2"/>
        <v>79.50355555555555</v>
      </c>
      <c r="Z20" s="36"/>
      <c r="AA20" s="36"/>
      <c r="AB20" s="36"/>
      <c r="AC20" s="36"/>
      <c r="AD20" s="36"/>
    </row>
    <row r="21" spans="1:30">
      <c r="A21" s="57">
        <v>201376</v>
      </c>
      <c r="B21" s="35">
        <v>86</v>
      </c>
      <c r="C21" s="35">
        <v>2</v>
      </c>
      <c r="D21" s="35">
        <v>79</v>
      </c>
      <c r="E21" s="35">
        <v>2</v>
      </c>
      <c r="F21" s="35">
        <v>81</v>
      </c>
      <c r="G21" s="35">
        <v>1</v>
      </c>
      <c r="H21" s="35">
        <v>82</v>
      </c>
      <c r="I21" s="35">
        <v>1</v>
      </c>
      <c r="J21" s="35">
        <v>79</v>
      </c>
      <c r="K21" s="35">
        <v>2</v>
      </c>
      <c r="L21" s="35">
        <v>82</v>
      </c>
      <c r="M21" s="35">
        <v>1</v>
      </c>
      <c r="N21" s="36"/>
      <c r="O21" s="36"/>
      <c r="P21" s="36"/>
      <c r="Q21" s="36"/>
      <c r="R21" s="36"/>
      <c r="S21" s="36"/>
      <c r="T21" s="51">
        <f t="shared" si="0"/>
        <v>81.444444444444443</v>
      </c>
      <c r="U21" s="57">
        <f t="shared" si="1"/>
        <v>9</v>
      </c>
      <c r="V21" s="36"/>
      <c r="W21" s="51">
        <v>78</v>
      </c>
      <c r="X21" s="57">
        <v>4</v>
      </c>
      <c r="Y21" s="51">
        <f t="shared" si="2"/>
        <v>79.377777777777766</v>
      </c>
      <c r="Z21" s="36"/>
      <c r="AA21" s="36"/>
      <c r="AB21" s="36"/>
      <c r="AC21" s="36"/>
      <c r="AD21" s="36"/>
    </row>
    <row r="22" spans="1:30">
      <c r="A22" s="57">
        <v>201279</v>
      </c>
      <c r="B22" s="74">
        <v>80</v>
      </c>
      <c r="C22" s="74">
        <v>1</v>
      </c>
      <c r="D22" s="74">
        <v>86</v>
      </c>
      <c r="E22" s="74">
        <v>2</v>
      </c>
      <c r="F22" s="74">
        <v>81</v>
      </c>
      <c r="G22" s="74">
        <v>2</v>
      </c>
      <c r="H22" s="74">
        <v>77</v>
      </c>
      <c r="I22" s="74">
        <v>2</v>
      </c>
      <c r="J22" s="74">
        <v>83</v>
      </c>
      <c r="K22" s="74">
        <v>1</v>
      </c>
      <c r="L22" s="74">
        <v>84</v>
      </c>
      <c r="M22" s="74">
        <v>1</v>
      </c>
      <c r="N22" s="74"/>
      <c r="O22" s="74"/>
      <c r="P22" s="74"/>
      <c r="Q22" s="74"/>
      <c r="R22" s="74"/>
      <c r="S22" s="74"/>
      <c r="T22" s="51">
        <f t="shared" si="0"/>
        <v>81.666666666666671</v>
      </c>
      <c r="U22" s="57">
        <f t="shared" si="1"/>
        <v>9</v>
      </c>
      <c r="V22" s="74"/>
      <c r="W22" s="51">
        <v>77.760000000000005</v>
      </c>
      <c r="X22" s="57">
        <v>4</v>
      </c>
      <c r="Y22" s="51">
        <f t="shared" si="2"/>
        <v>79.322666666666663</v>
      </c>
      <c r="Z22" s="36"/>
      <c r="AA22" s="36"/>
      <c r="AB22" s="36"/>
      <c r="AC22" s="36"/>
      <c r="AD22" s="36"/>
    </row>
    <row r="23" spans="1:30">
      <c r="A23" s="57">
        <v>201276</v>
      </c>
      <c r="B23" s="61">
        <v>87</v>
      </c>
      <c r="C23" s="61">
        <v>2</v>
      </c>
      <c r="D23" s="61">
        <v>76</v>
      </c>
      <c r="E23" s="61">
        <v>2</v>
      </c>
      <c r="F23" s="61">
        <v>83</v>
      </c>
      <c r="G23" s="61">
        <v>1</v>
      </c>
      <c r="H23" s="61">
        <v>80</v>
      </c>
      <c r="I23" s="61">
        <v>2</v>
      </c>
      <c r="J23" s="61">
        <v>78</v>
      </c>
      <c r="K23" s="61">
        <v>2</v>
      </c>
      <c r="L23" s="61">
        <v>83</v>
      </c>
      <c r="M23" s="61">
        <v>1</v>
      </c>
      <c r="N23" s="61"/>
      <c r="O23" s="61"/>
      <c r="P23" s="61"/>
      <c r="Q23" s="61"/>
      <c r="R23" s="61"/>
      <c r="S23" s="61"/>
      <c r="T23" s="51">
        <f t="shared" si="0"/>
        <v>80.8</v>
      </c>
      <c r="U23" s="57">
        <f t="shared" si="1"/>
        <v>10</v>
      </c>
      <c r="V23" s="61"/>
      <c r="W23" s="51">
        <v>76.94</v>
      </c>
      <c r="X23" s="57">
        <v>4</v>
      </c>
      <c r="Y23" s="51">
        <f t="shared" si="2"/>
        <v>78.483999999999995</v>
      </c>
      <c r="Z23" s="36"/>
      <c r="AA23" s="36"/>
      <c r="AB23" s="36"/>
      <c r="AC23" s="36"/>
      <c r="AD23" s="36"/>
    </row>
    <row r="24" spans="1:30">
      <c r="A24" s="57">
        <v>201378</v>
      </c>
      <c r="B24" s="35">
        <v>68</v>
      </c>
      <c r="C24" s="35">
        <v>2</v>
      </c>
      <c r="D24" s="35">
        <v>75</v>
      </c>
      <c r="E24" s="35">
        <v>1</v>
      </c>
      <c r="F24" s="35">
        <v>82</v>
      </c>
      <c r="G24" s="35">
        <v>1</v>
      </c>
      <c r="H24" s="35">
        <v>80</v>
      </c>
      <c r="I24" s="35">
        <v>2</v>
      </c>
      <c r="J24" s="35">
        <v>84</v>
      </c>
      <c r="K24" s="35">
        <v>2</v>
      </c>
      <c r="L24" s="35">
        <v>81</v>
      </c>
      <c r="M24" s="35">
        <v>2</v>
      </c>
      <c r="N24" s="35">
        <v>78</v>
      </c>
      <c r="O24" s="35">
        <v>1</v>
      </c>
      <c r="P24" s="35">
        <v>69</v>
      </c>
      <c r="Q24" s="35">
        <v>3</v>
      </c>
      <c r="R24" s="35">
        <v>75</v>
      </c>
      <c r="S24" s="35">
        <v>2</v>
      </c>
      <c r="T24" s="51">
        <f t="shared" si="0"/>
        <v>76.125</v>
      </c>
      <c r="U24" s="57">
        <f t="shared" si="1"/>
        <v>16</v>
      </c>
      <c r="V24" s="36"/>
      <c r="W24" s="51">
        <v>79.53</v>
      </c>
      <c r="X24" s="57">
        <v>4</v>
      </c>
      <c r="Y24" s="51">
        <f t="shared" si="2"/>
        <v>78.168000000000006</v>
      </c>
      <c r="Z24" s="36"/>
      <c r="AA24" s="36"/>
      <c r="AB24" s="36"/>
      <c r="AC24" s="36"/>
      <c r="AD24" s="36"/>
    </row>
  </sheetData>
  <sortState ref="A3:AE24">
    <sortCondition descending="1" ref="Y3:Y24"/>
  </sortState>
  <mergeCells count="13">
    <mergeCell ref="V1:V2"/>
    <mergeCell ref="A1:A2"/>
    <mergeCell ref="B1:S1"/>
    <mergeCell ref="T1:T2"/>
    <mergeCell ref="U1:U2"/>
    <mergeCell ref="AC1:AC2"/>
    <mergeCell ref="AD1:AD2"/>
    <mergeCell ref="W1:W2"/>
    <mergeCell ref="X1:X2"/>
    <mergeCell ref="Y1:Y2"/>
    <mergeCell ref="Z1:Z2"/>
    <mergeCell ref="AA1:AA2"/>
    <mergeCell ref="AB1:AB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5"/>
  <sheetViews>
    <sheetView workbookViewId="0">
      <selection activeCell="AC10" sqref="AC10"/>
    </sheetView>
  </sheetViews>
  <sheetFormatPr defaultRowHeight="13.5"/>
  <sheetData>
    <row r="1" spans="1:29" s="1" customFormat="1" ht="15" customHeight="1">
      <c r="A1" s="93" t="s">
        <v>0</v>
      </c>
      <c r="B1" s="93" t="s">
        <v>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8" t="s">
        <v>2</v>
      </c>
      <c r="S1" s="98" t="s">
        <v>3</v>
      </c>
      <c r="T1" s="113" t="s">
        <v>4</v>
      </c>
      <c r="U1" s="98" t="s">
        <v>5</v>
      </c>
      <c r="V1" s="93" t="s">
        <v>6</v>
      </c>
      <c r="W1" s="115" t="s">
        <v>7</v>
      </c>
      <c r="X1" s="115" t="s">
        <v>8</v>
      </c>
      <c r="Y1" s="116" t="s">
        <v>9</v>
      </c>
      <c r="Z1" s="95" t="s">
        <v>11</v>
      </c>
      <c r="AA1" s="110" t="s">
        <v>12</v>
      </c>
      <c r="AB1"/>
      <c r="AC1"/>
    </row>
    <row r="2" spans="1:29" s="4" customFormat="1" ht="14.25" customHeight="1">
      <c r="A2" s="104"/>
      <c r="B2" s="58" t="s">
        <v>13</v>
      </c>
      <c r="C2" s="58" t="s">
        <v>14</v>
      </c>
      <c r="D2" s="58" t="s">
        <v>15</v>
      </c>
      <c r="E2" s="58" t="s">
        <v>16</v>
      </c>
      <c r="F2" s="58" t="s">
        <v>17</v>
      </c>
      <c r="G2" s="58" t="s">
        <v>18</v>
      </c>
      <c r="H2" s="58" t="s">
        <v>19</v>
      </c>
      <c r="I2" s="58" t="s">
        <v>20</v>
      </c>
      <c r="J2" s="58" t="s">
        <v>21</v>
      </c>
      <c r="K2" s="58" t="s">
        <v>22</v>
      </c>
      <c r="L2" s="58" t="s">
        <v>23</v>
      </c>
      <c r="M2" s="59" t="s">
        <v>24</v>
      </c>
      <c r="N2" s="59" t="s">
        <v>25</v>
      </c>
      <c r="O2" s="59" t="s">
        <v>26</v>
      </c>
      <c r="P2" s="59" t="s">
        <v>27</v>
      </c>
      <c r="Q2" s="59" t="s">
        <v>28</v>
      </c>
      <c r="R2" s="112"/>
      <c r="S2" s="112"/>
      <c r="T2" s="114"/>
      <c r="U2" s="112"/>
      <c r="V2" s="104"/>
      <c r="W2" s="115"/>
      <c r="X2" s="112"/>
      <c r="Y2" s="104"/>
      <c r="Z2" s="112"/>
      <c r="AA2" s="111"/>
      <c r="AB2"/>
      <c r="AC2"/>
    </row>
    <row r="3" spans="1:29">
      <c r="A3" s="23">
        <v>201238</v>
      </c>
      <c r="B3" s="25">
        <v>87</v>
      </c>
      <c r="C3" s="25">
        <v>2</v>
      </c>
      <c r="D3" s="25">
        <v>82</v>
      </c>
      <c r="E3" s="25">
        <v>1</v>
      </c>
      <c r="F3" s="25">
        <v>82</v>
      </c>
      <c r="G3" s="25">
        <v>1</v>
      </c>
      <c r="H3" s="25">
        <v>85</v>
      </c>
      <c r="I3" s="57">
        <v>2</v>
      </c>
      <c r="J3" s="25">
        <v>83</v>
      </c>
      <c r="K3" s="25">
        <v>1</v>
      </c>
      <c r="L3" s="25">
        <v>80</v>
      </c>
      <c r="M3" s="25">
        <v>1</v>
      </c>
      <c r="N3" s="25">
        <v>82</v>
      </c>
      <c r="O3" s="25">
        <v>2</v>
      </c>
      <c r="P3" s="25"/>
      <c r="Q3" s="25"/>
      <c r="R3" s="51">
        <f t="shared" ref="R3:R20" si="0">(B3*C3+D3*E3+F3*G3+H3*I3+J3*K3+L3*M3+N3*O3+P3*Q3)/S3</f>
        <v>83.5</v>
      </c>
      <c r="S3" s="26">
        <f t="shared" ref="S3:S20" si="1">C3+E3+G3+I3+K3+M3+O3+Q3</f>
        <v>10</v>
      </c>
      <c r="T3" s="25"/>
      <c r="U3" s="57">
        <v>83.39</v>
      </c>
      <c r="V3" s="57">
        <v>5</v>
      </c>
      <c r="W3" s="27">
        <f t="shared" ref="W3:W20" si="2">0.6*U3+0.4*R3</f>
        <v>83.433999999999997</v>
      </c>
      <c r="X3" s="25"/>
      <c r="Y3" s="25"/>
      <c r="Z3" s="25"/>
      <c r="AA3" s="28"/>
    </row>
    <row r="4" spans="1:29">
      <c r="A4" s="29">
        <v>201243</v>
      </c>
      <c r="B4" s="25">
        <v>86</v>
      </c>
      <c r="C4" s="25">
        <v>2</v>
      </c>
      <c r="D4" s="25">
        <v>81</v>
      </c>
      <c r="E4" s="25">
        <v>1</v>
      </c>
      <c r="F4" s="25">
        <v>83</v>
      </c>
      <c r="G4" s="25">
        <v>1</v>
      </c>
      <c r="H4" s="25">
        <v>80</v>
      </c>
      <c r="I4" s="57">
        <v>1</v>
      </c>
      <c r="J4" s="25">
        <v>83</v>
      </c>
      <c r="K4" s="25">
        <v>1</v>
      </c>
      <c r="L4" s="25">
        <v>83</v>
      </c>
      <c r="M4" s="25">
        <v>1</v>
      </c>
      <c r="N4" s="25"/>
      <c r="O4" s="25"/>
      <c r="P4" s="25"/>
      <c r="Q4" s="25"/>
      <c r="R4" s="51">
        <f t="shared" si="0"/>
        <v>83.142857142857139</v>
      </c>
      <c r="S4" s="26">
        <f t="shared" si="1"/>
        <v>7</v>
      </c>
      <c r="T4" s="25"/>
      <c r="U4" s="57">
        <v>82.84</v>
      </c>
      <c r="V4" s="57">
        <v>5</v>
      </c>
      <c r="W4" s="27">
        <f t="shared" si="2"/>
        <v>82.96114285714286</v>
      </c>
      <c r="X4" s="25"/>
      <c r="Y4" s="25"/>
      <c r="Z4" s="25"/>
      <c r="AA4" s="28"/>
    </row>
    <row r="5" spans="1:29">
      <c r="A5" s="23">
        <v>201342</v>
      </c>
      <c r="B5" s="25">
        <v>86</v>
      </c>
      <c r="C5" s="25">
        <v>2</v>
      </c>
      <c r="D5" s="25">
        <v>81</v>
      </c>
      <c r="E5" s="25">
        <v>2</v>
      </c>
      <c r="F5" s="25">
        <v>83</v>
      </c>
      <c r="G5" s="25">
        <v>1</v>
      </c>
      <c r="H5" s="25">
        <v>82</v>
      </c>
      <c r="I5" s="25">
        <v>3</v>
      </c>
      <c r="J5" s="25">
        <v>83</v>
      </c>
      <c r="K5" s="25">
        <v>1</v>
      </c>
      <c r="L5" s="25"/>
      <c r="M5" s="25"/>
      <c r="N5" s="25"/>
      <c r="O5" s="25"/>
      <c r="P5" s="25"/>
      <c r="Q5" s="25"/>
      <c r="R5" s="51">
        <f t="shared" si="0"/>
        <v>82.888888888888886</v>
      </c>
      <c r="S5" s="26">
        <f t="shared" si="1"/>
        <v>9</v>
      </c>
      <c r="T5" s="25"/>
      <c r="U5" s="57">
        <v>82.82</v>
      </c>
      <c r="V5" s="57">
        <v>5</v>
      </c>
      <c r="W5" s="27">
        <f t="shared" si="2"/>
        <v>82.847555555555545</v>
      </c>
      <c r="X5" s="25"/>
      <c r="Y5" s="25"/>
      <c r="Z5" s="25"/>
      <c r="AA5" s="28"/>
    </row>
    <row r="6" spans="1:29">
      <c r="A6" s="30">
        <v>201341</v>
      </c>
      <c r="B6" s="25">
        <v>86</v>
      </c>
      <c r="C6" s="25">
        <v>2</v>
      </c>
      <c r="D6" s="25">
        <v>80</v>
      </c>
      <c r="E6" s="25">
        <v>2</v>
      </c>
      <c r="F6" s="25">
        <v>81</v>
      </c>
      <c r="G6" s="25">
        <v>1</v>
      </c>
      <c r="H6" s="25">
        <v>84</v>
      </c>
      <c r="I6" s="25">
        <v>2</v>
      </c>
      <c r="J6" s="25">
        <v>83</v>
      </c>
      <c r="K6" s="25">
        <v>1</v>
      </c>
      <c r="L6" s="25"/>
      <c r="M6" s="25"/>
      <c r="N6" s="25"/>
      <c r="O6" s="25"/>
      <c r="P6" s="25"/>
      <c r="Q6" s="25"/>
      <c r="R6" s="51">
        <f t="shared" si="0"/>
        <v>83</v>
      </c>
      <c r="S6" s="26">
        <f t="shared" si="1"/>
        <v>8</v>
      </c>
      <c r="T6" s="25"/>
      <c r="U6" s="57">
        <v>82.72</v>
      </c>
      <c r="V6" s="57">
        <v>5</v>
      </c>
      <c r="W6" s="27">
        <f t="shared" si="2"/>
        <v>82.831999999999994</v>
      </c>
      <c r="X6" s="25"/>
      <c r="Y6" s="25"/>
      <c r="Z6" s="25"/>
      <c r="AA6" s="28"/>
    </row>
    <row r="7" spans="1:29">
      <c r="A7" s="23">
        <v>201239</v>
      </c>
      <c r="B7" s="5">
        <v>78</v>
      </c>
      <c r="C7" s="5">
        <v>1</v>
      </c>
      <c r="D7" s="5">
        <v>86</v>
      </c>
      <c r="E7" s="25">
        <v>2</v>
      </c>
      <c r="F7" s="25">
        <v>79</v>
      </c>
      <c r="G7" s="25">
        <v>2</v>
      </c>
      <c r="H7" s="25">
        <v>83</v>
      </c>
      <c r="I7" s="57">
        <v>1</v>
      </c>
      <c r="J7" s="25">
        <v>77</v>
      </c>
      <c r="K7" s="25">
        <v>3</v>
      </c>
      <c r="L7" s="25">
        <v>79</v>
      </c>
      <c r="M7" s="25">
        <v>1</v>
      </c>
      <c r="N7" s="25"/>
      <c r="O7" s="25"/>
      <c r="P7" s="25"/>
      <c r="Q7" s="25"/>
      <c r="R7" s="51">
        <f t="shared" si="0"/>
        <v>80.099999999999994</v>
      </c>
      <c r="S7" s="26">
        <f t="shared" si="1"/>
        <v>10</v>
      </c>
      <c r="T7" s="25"/>
      <c r="U7" s="57">
        <v>84.39</v>
      </c>
      <c r="V7" s="57">
        <v>5</v>
      </c>
      <c r="W7" s="27">
        <f t="shared" si="2"/>
        <v>82.674000000000007</v>
      </c>
      <c r="X7" s="25"/>
      <c r="Y7" s="25"/>
      <c r="Z7" s="25"/>
      <c r="AA7" s="28"/>
    </row>
    <row r="8" spans="1:29">
      <c r="A8" s="23">
        <v>201236</v>
      </c>
      <c r="B8" s="24" t="s">
        <v>42</v>
      </c>
      <c r="C8" s="5">
        <v>1</v>
      </c>
      <c r="D8" s="24" t="s">
        <v>37</v>
      </c>
      <c r="E8" s="61">
        <v>2</v>
      </c>
      <c r="F8" s="61">
        <v>77</v>
      </c>
      <c r="G8" s="61">
        <v>2</v>
      </c>
      <c r="H8" s="61">
        <v>83</v>
      </c>
      <c r="I8" s="57">
        <v>1</v>
      </c>
      <c r="J8" s="61">
        <v>77</v>
      </c>
      <c r="K8" s="61">
        <v>3</v>
      </c>
      <c r="L8" s="25">
        <v>80</v>
      </c>
      <c r="M8" s="25">
        <v>1</v>
      </c>
      <c r="N8" s="25"/>
      <c r="O8" s="25"/>
      <c r="P8" s="25"/>
      <c r="Q8" s="25"/>
      <c r="R8" s="51">
        <f t="shared" si="0"/>
        <v>80.2</v>
      </c>
      <c r="S8" s="26">
        <f t="shared" si="1"/>
        <v>10</v>
      </c>
      <c r="T8" s="25"/>
      <c r="U8" s="57">
        <v>83.11</v>
      </c>
      <c r="V8" s="57">
        <v>5</v>
      </c>
      <c r="W8" s="27">
        <f t="shared" si="2"/>
        <v>81.945999999999998</v>
      </c>
      <c r="X8" s="25"/>
      <c r="Y8" s="25"/>
      <c r="Z8" s="25"/>
      <c r="AA8" s="28"/>
    </row>
    <row r="9" spans="1:29">
      <c r="A9" s="23">
        <v>201240</v>
      </c>
      <c r="B9" s="25">
        <v>84</v>
      </c>
      <c r="C9" s="25">
        <v>2</v>
      </c>
      <c r="D9" s="25">
        <v>81</v>
      </c>
      <c r="E9" s="25">
        <v>1</v>
      </c>
      <c r="F9" s="25">
        <v>80</v>
      </c>
      <c r="G9" s="25">
        <v>2</v>
      </c>
      <c r="H9" s="25">
        <v>83</v>
      </c>
      <c r="I9" s="57">
        <v>1</v>
      </c>
      <c r="J9" s="25">
        <v>79</v>
      </c>
      <c r="K9" s="25">
        <v>1</v>
      </c>
      <c r="L9" s="25"/>
      <c r="M9" s="25"/>
      <c r="N9" s="25"/>
      <c r="O9" s="25"/>
      <c r="P9" s="25"/>
      <c r="Q9" s="25"/>
      <c r="R9" s="51">
        <f t="shared" si="0"/>
        <v>81.571428571428569</v>
      </c>
      <c r="S9" s="26">
        <f t="shared" si="1"/>
        <v>7</v>
      </c>
      <c r="T9" s="25"/>
      <c r="U9" s="57">
        <v>81.53</v>
      </c>
      <c r="V9" s="57">
        <v>5</v>
      </c>
      <c r="W9" s="27">
        <f t="shared" si="2"/>
        <v>81.546571428571426</v>
      </c>
      <c r="X9" s="25"/>
      <c r="Y9" s="25"/>
      <c r="Z9" s="25"/>
      <c r="AA9" s="28"/>
    </row>
    <row r="10" spans="1:29">
      <c r="A10" s="29">
        <v>201248</v>
      </c>
      <c r="B10" s="25">
        <v>86</v>
      </c>
      <c r="C10" s="25">
        <v>1</v>
      </c>
      <c r="D10" s="25">
        <v>84</v>
      </c>
      <c r="E10" s="25">
        <v>2</v>
      </c>
      <c r="F10" s="25">
        <v>81</v>
      </c>
      <c r="G10" s="25">
        <v>1</v>
      </c>
      <c r="H10" s="25">
        <v>83</v>
      </c>
      <c r="I10" s="25">
        <v>1</v>
      </c>
      <c r="J10" s="25">
        <v>77</v>
      </c>
      <c r="K10" s="25">
        <v>1</v>
      </c>
      <c r="L10" s="25">
        <v>81</v>
      </c>
      <c r="M10" s="25">
        <v>1</v>
      </c>
      <c r="N10" s="25">
        <v>88</v>
      </c>
      <c r="O10" s="25">
        <v>2</v>
      </c>
      <c r="P10" s="25">
        <v>79</v>
      </c>
      <c r="Q10" s="25">
        <v>3</v>
      </c>
      <c r="R10" s="51">
        <f t="shared" si="0"/>
        <v>82.416666666666671</v>
      </c>
      <c r="S10" s="26">
        <f t="shared" si="1"/>
        <v>12</v>
      </c>
      <c r="T10" s="25"/>
      <c r="U10" s="57">
        <v>80.75</v>
      </c>
      <c r="V10" s="57">
        <v>5</v>
      </c>
      <c r="W10" s="27">
        <f t="shared" si="2"/>
        <v>81.416666666666657</v>
      </c>
      <c r="X10" s="25"/>
      <c r="Y10" s="25"/>
      <c r="Z10" s="25"/>
      <c r="AA10" s="28"/>
    </row>
    <row r="11" spans="1:29">
      <c r="A11" s="23">
        <v>201340</v>
      </c>
      <c r="B11" s="25">
        <v>85</v>
      </c>
      <c r="C11" s="25">
        <v>2</v>
      </c>
      <c r="D11" s="25">
        <v>82</v>
      </c>
      <c r="E11" s="25">
        <v>1</v>
      </c>
      <c r="F11" s="25">
        <v>90</v>
      </c>
      <c r="G11" s="25">
        <v>3</v>
      </c>
      <c r="H11" s="25">
        <v>87</v>
      </c>
      <c r="I11" s="25">
        <v>2</v>
      </c>
      <c r="J11" s="25">
        <v>83</v>
      </c>
      <c r="K11" s="25">
        <v>2</v>
      </c>
      <c r="L11" s="25">
        <v>82</v>
      </c>
      <c r="M11" s="25">
        <v>1</v>
      </c>
      <c r="N11" s="25">
        <v>82</v>
      </c>
      <c r="O11" s="25">
        <v>3</v>
      </c>
      <c r="P11" s="25"/>
      <c r="Q11" s="25"/>
      <c r="R11" s="51">
        <f t="shared" si="0"/>
        <v>85</v>
      </c>
      <c r="S11" s="26">
        <f t="shared" si="1"/>
        <v>14</v>
      </c>
      <c r="T11" s="25"/>
      <c r="U11" s="57">
        <v>78.12</v>
      </c>
      <c r="V11" s="57">
        <v>5</v>
      </c>
      <c r="W11" s="27">
        <f t="shared" si="2"/>
        <v>80.872</v>
      </c>
      <c r="X11" s="25"/>
      <c r="Y11" s="25"/>
      <c r="Z11" s="25"/>
      <c r="AA11" s="28"/>
    </row>
    <row r="12" spans="1:29">
      <c r="A12" s="29">
        <v>201244</v>
      </c>
      <c r="B12" s="25">
        <v>85</v>
      </c>
      <c r="C12" s="25">
        <v>2</v>
      </c>
      <c r="D12" s="25">
        <v>81</v>
      </c>
      <c r="E12" s="25">
        <v>1</v>
      </c>
      <c r="F12" s="25">
        <v>82</v>
      </c>
      <c r="G12" s="25">
        <v>1</v>
      </c>
      <c r="H12" s="25">
        <v>82</v>
      </c>
      <c r="I12" s="57">
        <v>1</v>
      </c>
      <c r="J12" s="25">
        <v>75</v>
      </c>
      <c r="K12" s="25">
        <v>1</v>
      </c>
      <c r="L12" s="25">
        <v>90</v>
      </c>
      <c r="M12" s="25">
        <v>2</v>
      </c>
      <c r="N12" s="25"/>
      <c r="O12" s="25"/>
      <c r="P12" s="25"/>
      <c r="Q12" s="25"/>
      <c r="R12" s="51">
        <f t="shared" si="0"/>
        <v>83.75</v>
      </c>
      <c r="S12" s="26">
        <f t="shared" si="1"/>
        <v>8</v>
      </c>
      <c r="T12" s="25"/>
      <c r="U12" s="57">
        <v>77.58</v>
      </c>
      <c r="V12" s="57">
        <v>5</v>
      </c>
      <c r="W12" s="27">
        <f t="shared" si="2"/>
        <v>80.048000000000002</v>
      </c>
      <c r="X12" s="25"/>
      <c r="Y12" s="25"/>
      <c r="Z12" s="25"/>
      <c r="AA12" s="28"/>
    </row>
    <row r="13" spans="1:29">
      <c r="A13" s="23">
        <v>201343</v>
      </c>
      <c r="B13" s="25">
        <v>87</v>
      </c>
      <c r="C13" s="25">
        <v>2</v>
      </c>
      <c r="D13" s="25">
        <v>83</v>
      </c>
      <c r="E13" s="25">
        <v>3</v>
      </c>
      <c r="F13" s="25">
        <v>76</v>
      </c>
      <c r="G13" s="25">
        <v>1</v>
      </c>
      <c r="H13" s="25">
        <v>83</v>
      </c>
      <c r="I13" s="25">
        <v>1</v>
      </c>
      <c r="J13" s="25">
        <v>83</v>
      </c>
      <c r="K13" s="25">
        <v>3</v>
      </c>
      <c r="L13" s="25">
        <v>85</v>
      </c>
      <c r="M13" s="25">
        <v>1</v>
      </c>
      <c r="N13" s="25"/>
      <c r="O13" s="25"/>
      <c r="P13" s="25"/>
      <c r="Q13" s="25"/>
      <c r="R13" s="51">
        <f t="shared" si="0"/>
        <v>83.272727272727266</v>
      </c>
      <c r="S13" s="26">
        <f t="shared" si="1"/>
        <v>11</v>
      </c>
      <c r="T13" s="25"/>
      <c r="U13" s="57">
        <v>77.17</v>
      </c>
      <c r="V13" s="57">
        <v>5</v>
      </c>
      <c r="W13" s="27">
        <f t="shared" si="2"/>
        <v>79.611090909090905</v>
      </c>
      <c r="X13" s="25"/>
      <c r="Y13" s="25"/>
      <c r="Z13" s="25"/>
      <c r="AA13" s="28"/>
    </row>
    <row r="14" spans="1:29">
      <c r="A14" s="29">
        <v>201247</v>
      </c>
      <c r="B14" s="25">
        <v>76</v>
      </c>
      <c r="C14" s="25">
        <v>1</v>
      </c>
      <c r="D14" s="25">
        <v>87</v>
      </c>
      <c r="E14" s="25">
        <v>2</v>
      </c>
      <c r="F14" s="25">
        <v>74</v>
      </c>
      <c r="G14" s="25">
        <v>2</v>
      </c>
      <c r="H14" s="25">
        <v>79</v>
      </c>
      <c r="I14" s="57">
        <v>1</v>
      </c>
      <c r="J14" s="25">
        <v>78</v>
      </c>
      <c r="K14" s="25">
        <v>3</v>
      </c>
      <c r="L14" s="25">
        <v>81</v>
      </c>
      <c r="M14" s="25">
        <v>1</v>
      </c>
      <c r="N14" s="25"/>
      <c r="O14" s="25"/>
      <c r="P14" s="25"/>
      <c r="Q14" s="25"/>
      <c r="R14" s="51">
        <f t="shared" si="0"/>
        <v>79.2</v>
      </c>
      <c r="S14" s="26">
        <f t="shared" si="1"/>
        <v>10</v>
      </c>
      <c r="T14" s="25"/>
      <c r="U14" s="57">
        <v>78.44</v>
      </c>
      <c r="V14" s="57">
        <v>5</v>
      </c>
      <c r="W14" s="27">
        <f t="shared" si="2"/>
        <v>78.744</v>
      </c>
      <c r="X14" s="25"/>
      <c r="Y14" s="25"/>
      <c r="Z14" s="25"/>
      <c r="AA14" s="28"/>
    </row>
    <row r="15" spans="1:29">
      <c r="A15" s="29">
        <v>201246</v>
      </c>
      <c r="B15" s="25">
        <v>71</v>
      </c>
      <c r="C15" s="25">
        <v>2</v>
      </c>
      <c r="D15" s="25">
        <v>71</v>
      </c>
      <c r="E15" s="25">
        <v>1</v>
      </c>
      <c r="F15" s="25">
        <v>77</v>
      </c>
      <c r="G15" s="25">
        <v>2</v>
      </c>
      <c r="H15" s="25">
        <v>79</v>
      </c>
      <c r="I15" s="61">
        <v>1</v>
      </c>
      <c r="J15" s="25">
        <v>81</v>
      </c>
      <c r="K15" s="25">
        <v>1</v>
      </c>
      <c r="L15" s="25"/>
      <c r="M15" s="25"/>
      <c r="N15" s="25"/>
      <c r="O15" s="25"/>
      <c r="P15" s="25"/>
      <c r="Q15" s="25"/>
      <c r="R15" s="51">
        <f t="shared" si="0"/>
        <v>75.285714285714292</v>
      </c>
      <c r="S15" s="26">
        <f t="shared" si="1"/>
        <v>7</v>
      </c>
      <c r="T15" s="25"/>
      <c r="U15" s="57">
        <v>80.319999999999993</v>
      </c>
      <c r="V15" s="57">
        <v>5</v>
      </c>
      <c r="W15" s="27">
        <f t="shared" si="2"/>
        <v>78.306285714285707</v>
      </c>
      <c r="X15" s="25"/>
      <c r="Y15" s="25"/>
      <c r="Z15" s="25"/>
      <c r="AA15" s="25"/>
    </row>
    <row r="16" spans="1:29">
      <c r="A16" s="23">
        <v>201237</v>
      </c>
      <c r="B16" s="25">
        <v>83</v>
      </c>
      <c r="C16" s="25">
        <v>1</v>
      </c>
      <c r="D16" s="25">
        <v>48</v>
      </c>
      <c r="E16" s="25">
        <v>2</v>
      </c>
      <c r="F16" s="25">
        <v>79</v>
      </c>
      <c r="G16" s="25">
        <v>1</v>
      </c>
      <c r="H16" s="25">
        <v>83</v>
      </c>
      <c r="I16" s="61">
        <v>1</v>
      </c>
      <c r="J16" s="25">
        <v>81</v>
      </c>
      <c r="K16" s="25">
        <v>1</v>
      </c>
      <c r="L16" s="25">
        <v>82</v>
      </c>
      <c r="M16" s="25">
        <v>3</v>
      </c>
      <c r="N16" s="25"/>
      <c r="O16" s="25"/>
      <c r="P16" s="25"/>
      <c r="Q16" s="25"/>
      <c r="R16" s="51">
        <f t="shared" si="0"/>
        <v>74.222222222222229</v>
      </c>
      <c r="S16" s="26">
        <f t="shared" si="1"/>
        <v>9</v>
      </c>
      <c r="T16" s="25"/>
      <c r="U16" s="57">
        <v>80.319999999999993</v>
      </c>
      <c r="V16" s="57">
        <v>5</v>
      </c>
      <c r="W16" s="27">
        <f t="shared" si="2"/>
        <v>77.88088888888889</v>
      </c>
      <c r="X16" s="25"/>
      <c r="Y16" s="25"/>
      <c r="Z16" s="25"/>
      <c r="AA16" s="25"/>
    </row>
    <row r="17" spans="1:28">
      <c r="A17" s="29">
        <v>201245</v>
      </c>
      <c r="B17" s="25">
        <v>84</v>
      </c>
      <c r="C17" s="25">
        <v>2</v>
      </c>
      <c r="D17" s="25">
        <v>66</v>
      </c>
      <c r="E17" s="25">
        <v>1</v>
      </c>
      <c r="F17" s="25">
        <v>76</v>
      </c>
      <c r="G17" s="25">
        <v>2</v>
      </c>
      <c r="H17" s="25">
        <v>81</v>
      </c>
      <c r="I17" s="61">
        <v>1</v>
      </c>
      <c r="J17" s="25">
        <v>80</v>
      </c>
      <c r="K17" s="25">
        <v>1</v>
      </c>
      <c r="L17" s="25"/>
      <c r="M17" s="25"/>
      <c r="N17" s="25"/>
      <c r="O17" s="25"/>
      <c r="P17" s="25"/>
      <c r="Q17" s="25"/>
      <c r="R17" s="51">
        <f t="shared" si="0"/>
        <v>78.142857142857139</v>
      </c>
      <c r="S17" s="26">
        <f t="shared" si="1"/>
        <v>7</v>
      </c>
      <c r="T17" s="25"/>
      <c r="U17" s="57">
        <v>74.42</v>
      </c>
      <c r="V17" s="57">
        <v>5</v>
      </c>
      <c r="W17" s="27">
        <f t="shared" si="2"/>
        <v>75.909142857142854</v>
      </c>
      <c r="X17" s="25"/>
      <c r="Y17" s="25"/>
      <c r="Z17" s="25"/>
      <c r="AA17" s="25"/>
    </row>
    <row r="18" spans="1:28">
      <c r="A18" s="23">
        <v>201344</v>
      </c>
      <c r="B18" s="25">
        <v>89</v>
      </c>
      <c r="C18" s="25">
        <v>2</v>
      </c>
      <c r="D18" s="25">
        <v>85</v>
      </c>
      <c r="E18" s="25">
        <v>1</v>
      </c>
      <c r="F18" s="25">
        <v>63</v>
      </c>
      <c r="G18" s="25">
        <v>3</v>
      </c>
      <c r="H18" s="25">
        <v>73</v>
      </c>
      <c r="I18" s="25">
        <v>3</v>
      </c>
      <c r="J18" s="25">
        <v>81</v>
      </c>
      <c r="K18" s="25">
        <v>1</v>
      </c>
      <c r="L18" s="25"/>
      <c r="M18" s="25"/>
      <c r="N18" s="25"/>
      <c r="O18" s="25"/>
      <c r="P18" s="25"/>
      <c r="Q18" s="25"/>
      <c r="R18" s="51">
        <f t="shared" si="0"/>
        <v>75.2</v>
      </c>
      <c r="S18" s="26">
        <f t="shared" si="1"/>
        <v>10</v>
      </c>
      <c r="T18" s="25"/>
      <c r="U18" s="57">
        <v>72.56</v>
      </c>
      <c r="V18" s="57">
        <v>5</v>
      </c>
      <c r="W18" s="27">
        <f t="shared" si="2"/>
        <v>73.616</v>
      </c>
      <c r="X18" s="25"/>
      <c r="Y18" s="25"/>
      <c r="Z18" s="25"/>
      <c r="AA18" s="25"/>
    </row>
    <row r="19" spans="1:28">
      <c r="A19" s="29">
        <v>201242</v>
      </c>
      <c r="B19" s="25">
        <v>82</v>
      </c>
      <c r="C19" s="25">
        <v>2</v>
      </c>
      <c r="D19" s="25">
        <v>74</v>
      </c>
      <c r="E19" s="25">
        <v>2</v>
      </c>
      <c r="F19" s="25">
        <v>82</v>
      </c>
      <c r="G19" s="25">
        <v>1</v>
      </c>
      <c r="H19" s="25">
        <v>80</v>
      </c>
      <c r="I19" s="61">
        <v>1</v>
      </c>
      <c r="J19" s="25">
        <v>83</v>
      </c>
      <c r="K19" s="25">
        <v>2</v>
      </c>
      <c r="L19" s="25">
        <v>70</v>
      </c>
      <c r="M19" s="25">
        <v>1</v>
      </c>
      <c r="N19" s="25"/>
      <c r="O19" s="25"/>
      <c r="P19" s="25"/>
      <c r="Q19" s="25"/>
      <c r="R19" s="51">
        <f t="shared" si="0"/>
        <v>78.888888888888886</v>
      </c>
      <c r="S19" s="26">
        <f t="shared" si="1"/>
        <v>9</v>
      </c>
      <c r="T19" s="25"/>
      <c r="U19" s="57">
        <v>69.61</v>
      </c>
      <c r="V19" s="57">
        <v>5</v>
      </c>
      <c r="W19" s="27">
        <f t="shared" si="2"/>
        <v>73.321555555555562</v>
      </c>
      <c r="X19" s="25"/>
      <c r="Y19" s="25"/>
      <c r="Z19" s="25"/>
      <c r="AA19" s="25"/>
    </row>
    <row r="20" spans="1:28">
      <c r="A20" s="23">
        <v>201241</v>
      </c>
      <c r="B20" s="25">
        <v>60</v>
      </c>
      <c r="C20" s="25">
        <v>2</v>
      </c>
      <c r="D20" s="25">
        <v>73</v>
      </c>
      <c r="E20" s="25">
        <v>2</v>
      </c>
      <c r="F20" s="25">
        <v>78</v>
      </c>
      <c r="G20" s="25">
        <v>1</v>
      </c>
      <c r="H20" s="25">
        <v>79</v>
      </c>
      <c r="I20" s="61">
        <v>1</v>
      </c>
      <c r="J20" s="25">
        <v>73</v>
      </c>
      <c r="K20" s="25">
        <v>2</v>
      </c>
      <c r="L20" s="25">
        <v>77</v>
      </c>
      <c r="M20" s="25">
        <v>1</v>
      </c>
      <c r="N20" s="25"/>
      <c r="O20" s="25"/>
      <c r="P20" s="25"/>
      <c r="Q20" s="25"/>
      <c r="R20" s="51">
        <f t="shared" si="0"/>
        <v>71.777777777777771</v>
      </c>
      <c r="S20" s="26">
        <f t="shared" si="1"/>
        <v>9</v>
      </c>
      <c r="T20" s="25"/>
      <c r="U20" s="57">
        <v>68.11</v>
      </c>
      <c r="V20" s="57">
        <v>5</v>
      </c>
      <c r="W20" s="27">
        <f t="shared" si="2"/>
        <v>69.577111111111108</v>
      </c>
      <c r="X20" s="25"/>
      <c r="Y20" s="25"/>
      <c r="Z20" s="25"/>
      <c r="AA20" s="75"/>
    </row>
    <row r="21" spans="1:28">
      <c r="AA21" s="76"/>
      <c r="AB21" s="76"/>
    </row>
    <row r="22" spans="1:28">
      <c r="AA22" s="76"/>
      <c r="AB22" s="76"/>
    </row>
    <row r="23" spans="1:28">
      <c r="AA23" s="76"/>
      <c r="AB23" s="76"/>
    </row>
    <row r="24" spans="1:28">
      <c r="AA24" s="76"/>
      <c r="AB24" s="76"/>
    </row>
    <row r="25" spans="1:28">
      <c r="AA25" s="76"/>
      <c r="AB25" s="76"/>
    </row>
  </sheetData>
  <sortState ref="A3:AB20">
    <sortCondition descending="1" ref="W3:W20"/>
  </sortState>
  <mergeCells count="12">
    <mergeCell ref="AA1:AA2"/>
    <mergeCell ref="A1:A2"/>
    <mergeCell ref="B1:Q1"/>
    <mergeCell ref="R1:R2"/>
    <mergeCell ref="S1:S2"/>
    <mergeCell ref="T1:T2"/>
    <mergeCell ref="U1:U2"/>
    <mergeCell ref="V1:V2"/>
    <mergeCell ref="W1:W2"/>
    <mergeCell ref="X1:X2"/>
    <mergeCell ref="Y1:Y2"/>
    <mergeCell ref="Z1:Z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3"/>
  <sheetViews>
    <sheetView workbookViewId="0">
      <selection activeCell="AD1" sqref="AD1:AD1048576"/>
    </sheetView>
  </sheetViews>
  <sheetFormatPr defaultRowHeight="15"/>
  <cols>
    <col min="1" max="1" width="8.875" style="65"/>
  </cols>
  <sheetData>
    <row r="1" spans="1:29" s="1" customFormat="1" ht="15" customHeight="1">
      <c r="A1" s="119" t="s">
        <v>57</v>
      </c>
      <c r="B1" s="93" t="s">
        <v>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50"/>
      <c r="S1" s="50"/>
      <c r="T1" s="98" t="s">
        <v>2</v>
      </c>
      <c r="U1" s="98" t="s">
        <v>3</v>
      </c>
      <c r="V1" s="121" t="s">
        <v>4</v>
      </c>
      <c r="W1" s="98" t="s">
        <v>5</v>
      </c>
      <c r="X1" s="93" t="s">
        <v>6</v>
      </c>
      <c r="Y1" s="98" t="s">
        <v>7</v>
      </c>
      <c r="Z1" s="93" t="s">
        <v>8</v>
      </c>
      <c r="AA1" s="93" t="s">
        <v>9</v>
      </c>
      <c r="AB1" s="95" t="s">
        <v>11</v>
      </c>
      <c r="AC1" s="117" t="s">
        <v>12</v>
      </c>
    </row>
    <row r="2" spans="1:29" s="4" customFormat="1" ht="14.25" customHeight="1">
      <c r="A2" s="90"/>
      <c r="B2" s="58" t="s">
        <v>13</v>
      </c>
      <c r="C2" s="58" t="s">
        <v>14</v>
      </c>
      <c r="D2" s="58" t="s">
        <v>15</v>
      </c>
      <c r="E2" s="58" t="s">
        <v>16</v>
      </c>
      <c r="F2" s="58" t="s">
        <v>17</v>
      </c>
      <c r="G2" s="58" t="s">
        <v>18</v>
      </c>
      <c r="H2" s="58" t="s">
        <v>19</v>
      </c>
      <c r="I2" s="58" t="s">
        <v>20</v>
      </c>
      <c r="J2" s="58" t="s">
        <v>21</v>
      </c>
      <c r="K2" s="58" t="s">
        <v>22</v>
      </c>
      <c r="L2" s="58" t="s">
        <v>23</v>
      </c>
      <c r="M2" s="59" t="s">
        <v>24</v>
      </c>
      <c r="N2" s="59" t="s">
        <v>25</v>
      </c>
      <c r="O2" s="59" t="s">
        <v>26</v>
      </c>
      <c r="P2" s="59" t="s">
        <v>27</v>
      </c>
      <c r="Q2" s="59" t="s">
        <v>28</v>
      </c>
      <c r="R2" s="59" t="s">
        <v>55</v>
      </c>
      <c r="S2" s="59" t="s">
        <v>56</v>
      </c>
      <c r="T2" s="120"/>
      <c r="U2" s="112"/>
      <c r="V2" s="104"/>
      <c r="W2" s="120"/>
      <c r="X2" s="104"/>
      <c r="Y2" s="98"/>
      <c r="Z2" s="104"/>
      <c r="AA2" s="104"/>
      <c r="AB2" s="112"/>
      <c r="AC2" s="118"/>
    </row>
    <row r="3" spans="1:29">
      <c r="A3" s="70">
        <v>201249</v>
      </c>
      <c r="B3" s="25">
        <v>87</v>
      </c>
      <c r="C3" s="25">
        <v>2</v>
      </c>
      <c r="D3" s="25">
        <v>82</v>
      </c>
      <c r="E3" s="25">
        <v>1</v>
      </c>
      <c r="F3" s="25">
        <v>82</v>
      </c>
      <c r="G3" s="25">
        <v>1</v>
      </c>
      <c r="H3" s="25">
        <v>99</v>
      </c>
      <c r="I3" s="25">
        <v>2</v>
      </c>
      <c r="J3" s="25">
        <v>85</v>
      </c>
      <c r="K3" s="25">
        <v>2</v>
      </c>
      <c r="L3" s="25">
        <v>89</v>
      </c>
      <c r="M3" s="25">
        <v>1</v>
      </c>
      <c r="N3" s="25"/>
      <c r="O3" s="25"/>
      <c r="P3" s="25"/>
      <c r="Q3" s="25"/>
      <c r="R3" s="25"/>
      <c r="S3" s="25"/>
      <c r="T3" s="31">
        <f>(B3*C3+D3*E3+F3*G3+H3*I3+J3*K3+L3*M3+N3*O3+P3*Q3)/U3</f>
        <v>88.333333333333329</v>
      </c>
      <c r="U3" s="25">
        <f>C3+E3+G3+I3+K3+M3+O3+Q3</f>
        <v>9</v>
      </c>
      <c r="V3" s="25"/>
      <c r="W3" s="31">
        <v>85.63</v>
      </c>
      <c r="X3" s="25">
        <v>5</v>
      </c>
      <c r="Y3" s="31">
        <f t="shared" ref="Y3:Y23" si="0">0.6*W3+0.4*T3</f>
        <v>86.711333333333329</v>
      </c>
      <c r="Z3" s="25"/>
      <c r="AA3" s="25"/>
      <c r="AB3" s="25"/>
      <c r="AC3" s="28"/>
    </row>
    <row r="4" spans="1:29">
      <c r="A4" s="71">
        <v>201251</v>
      </c>
      <c r="B4" s="25">
        <v>87</v>
      </c>
      <c r="C4" s="25">
        <v>2</v>
      </c>
      <c r="D4" s="25">
        <v>83</v>
      </c>
      <c r="E4" s="25">
        <v>1</v>
      </c>
      <c r="F4" s="25">
        <v>76</v>
      </c>
      <c r="G4" s="25">
        <v>1</v>
      </c>
      <c r="H4" s="25">
        <v>83</v>
      </c>
      <c r="I4" s="25">
        <v>1</v>
      </c>
      <c r="J4" s="25">
        <v>83</v>
      </c>
      <c r="K4" s="25">
        <v>1</v>
      </c>
      <c r="L4" s="25">
        <v>80</v>
      </c>
      <c r="M4" s="25">
        <v>2</v>
      </c>
      <c r="N4" s="25">
        <v>83</v>
      </c>
      <c r="O4" s="25">
        <v>1</v>
      </c>
      <c r="P4" s="25"/>
      <c r="Q4" s="25"/>
      <c r="R4" s="25"/>
      <c r="S4" s="25"/>
      <c r="T4" s="31">
        <f>(B4*C4+D4*E4+F4*G4+H4*I4+J4*K4+L4*M4+N4*O4+P4*Q4)/U4</f>
        <v>82.444444444444443</v>
      </c>
      <c r="U4" s="25">
        <f>C4+E4+G4+I4+K4+M4+O4+Q4</f>
        <v>9</v>
      </c>
      <c r="V4" s="25"/>
      <c r="W4" s="31">
        <v>85.38</v>
      </c>
      <c r="X4" s="25">
        <v>5</v>
      </c>
      <c r="Y4" s="31">
        <f t="shared" si="0"/>
        <v>84.205777777777769</v>
      </c>
      <c r="Z4" s="25"/>
      <c r="AA4" s="25"/>
      <c r="AB4" s="25"/>
      <c r="AC4" s="28"/>
    </row>
    <row r="5" spans="1:29">
      <c r="A5" s="71">
        <v>201353</v>
      </c>
      <c r="B5" s="25">
        <v>88</v>
      </c>
      <c r="C5" s="25">
        <v>2</v>
      </c>
      <c r="D5" s="25">
        <v>83</v>
      </c>
      <c r="E5" s="25">
        <v>1</v>
      </c>
      <c r="F5" s="25">
        <v>89</v>
      </c>
      <c r="G5" s="25">
        <v>2</v>
      </c>
      <c r="H5" s="25">
        <v>83</v>
      </c>
      <c r="I5" s="25">
        <v>1</v>
      </c>
      <c r="J5" s="25">
        <v>79</v>
      </c>
      <c r="K5" s="25">
        <v>3</v>
      </c>
      <c r="L5" s="25"/>
      <c r="M5" s="25"/>
      <c r="N5" s="25"/>
      <c r="O5" s="25"/>
      <c r="P5" s="25"/>
      <c r="Q5" s="25"/>
      <c r="R5" s="25"/>
      <c r="S5" s="25"/>
      <c r="T5" s="31">
        <f>(B5*C5+D5*E5+F5*G5+H5*I5+J5*K5+L5*M5+N5*O5+P5*Q5)/U5</f>
        <v>84.111111111111114</v>
      </c>
      <c r="U5" s="25">
        <f>C5+E5+G5+I5+K5+M5+O5+Q5</f>
        <v>9</v>
      </c>
      <c r="V5" s="25"/>
      <c r="W5" s="31">
        <v>83.18</v>
      </c>
      <c r="X5" s="25">
        <v>5</v>
      </c>
      <c r="Y5" s="31">
        <f t="shared" si="0"/>
        <v>83.552444444444447</v>
      </c>
      <c r="Z5" s="25"/>
      <c r="AA5" s="25"/>
      <c r="AB5" s="25"/>
      <c r="AC5" s="28"/>
    </row>
    <row r="6" spans="1:29">
      <c r="A6" s="70">
        <v>201250</v>
      </c>
      <c r="B6" s="25">
        <v>83</v>
      </c>
      <c r="C6" s="25">
        <v>2</v>
      </c>
      <c r="D6" s="25">
        <v>96</v>
      </c>
      <c r="E6" s="25">
        <v>2</v>
      </c>
      <c r="F6" s="25">
        <v>75</v>
      </c>
      <c r="G6" s="25">
        <v>1</v>
      </c>
      <c r="H6" s="25">
        <v>83</v>
      </c>
      <c r="I6" s="25">
        <v>1</v>
      </c>
      <c r="J6" s="25">
        <v>83</v>
      </c>
      <c r="K6" s="25">
        <v>1</v>
      </c>
      <c r="L6" s="25">
        <v>77</v>
      </c>
      <c r="M6" s="25">
        <v>1</v>
      </c>
      <c r="N6" s="25">
        <v>92</v>
      </c>
      <c r="O6" s="25">
        <v>2</v>
      </c>
      <c r="P6" s="25">
        <v>81</v>
      </c>
      <c r="Q6" s="25">
        <v>1</v>
      </c>
      <c r="R6" s="25">
        <v>83</v>
      </c>
      <c r="S6" s="25">
        <v>2</v>
      </c>
      <c r="T6" s="31">
        <f>(B6*C6+D6*E6+F6*G6+H6*I6+J6*K6+L6*M6+N6*O6+P6*Q6+R6*S6)/U6</f>
        <v>85.15384615384616</v>
      </c>
      <c r="U6" s="25">
        <f>C6+E6+G6+I6+K6+M6+O6+Q6+S6</f>
        <v>13</v>
      </c>
      <c r="V6" s="25"/>
      <c r="W6" s="31">
        <v>82.32</v>
      </c>
      <c r="X6" s="25">
        <v>5</v>
      </c>
      <c r="Y6" s="31">
        <f t="shared" si="0"/>
        <v>83.453538461538471</v>
      </c>
      <c r="Z6" s="25"/>
      <c r="AA6" s="25"/>
      <c r="AB6" s="25"/>
      <c r="AC6" s="25"/>
    </row>
    <row r="7" spans="1:29">
      <c r="A7" s="71">
        <v>201346</v>
      </c>
      <c r="B7" s="25">
        <v>82</v>
      </c>
      <c r="C7" s="25">
        <v>2</v>
      </c>
      <c r="D7" s="25">
        <v>87</v>
      </c>
      <c r="E7" s="25">
        <v>2</v>
      </c>
      <c r="F7" s="25">
        <v>83</v>
      </c>
      <c r="G7" s="25">
        <v>1</v>
      </c>
      <c r="H7" s="25">
        <v>80</v>
      </c>
      <c r="I7" s="25">
        <v>2</v>
      </c>
      <c r="J7" s="25">
        <v>85</v>
      </c>
      <c r="K7" s="25">
        <v>1</v>
      </c>
      <c r="L7" s="25">
        <v>83</v>
      </c>
      <c r="M7" s="25">
        <v>3</v>
      </c>
      <c r="N7" s="25"/>
      <c r="O7" s="25"/>
      <c r="P7" s="25"/>
      <c r="Q7" s="25"/>
      <c r="R7" s="25"/>
      <c r="S7" s="25"/>
      <c r="T7" s="31">
        <f t="shared" ref="T7:T23" si="1">(B7*C7+D7*E7+F7*G7+H7*I7+J7*K7+L7*M7+N7*O7+P7*Q7)/U7</f>
        <v>83.181818181818187</v>
      </c>
      <c r="U7" s="25">
        <f t="shared" ref="U7:U23" si="2">C7+E7+G7+I7+K7+M7+O7+Q7</f>
        <v>11</v>
      </c>
      <c r="V7" s="25"/>
      <c r="W7" s="31">
        <v>82.71</v>
      </c>
      <c r="X7" s="25">
        <v>5</v>
      </c>
      <c r="Y7" s="31">
        <f t="shared" si="0"/>
        <v>82.898727272727271</v>
      </c>
      <c r="Z7" s="25"/>
      <c r="AA7" s="25"/>
      <c r="AB7" s="25"/>
      <c r="AC7" s="28"/>
    </row>
    <row r="8" spans="1:29">
      <c r="A8" s="71">
        <v>201256</v>
      </c>
      <c r="B8" s="25">
        <v>87</v>
      </c>
      <c r="C8" s="25">
        <v>2</v>
      </c>
      <c r="D8" s="25">
        <v>93</v>
      </c>
      <c r="E8" s="25">
        <v>2</v>
      </c>
      <c r="F8" s="25">
        <v>80</v>
      </c>
      <c r="G8" s="25">
        <v>1</v>
      </c>
      <c r="H8" s="25">
        <v>82</v>
      </c>
      <c r="I8" s="25">
        <v>1</v>
      </c>
      <c r="J8" s="25">
        <v>75</v>
      </c>
      <c r="K8" s="25">
        <v>2</v>
      </c>
      <c r="L8" s="25">
        <v>92</v>
      </c>
      <c r="M8" s="25">
        <v>2</v>
      </c>
      <c r="N8" s="25">
        <v>81</v>
      </c>
      <c r="O8" s="25">
        <v>1</v>
      </c>
      <c r="P8" s="25"/>
      <c r="Q8" s="25"/>
      <c r="R8" s="25"/>
      <c r="S8" s="25"/>
      <c r="T8" s="31">
        <f t="shared" si="1"/>
        <v>85.181818181818187</v>
      </c>
      <c r="U8" s="25">
        <f t="shared" si="2"/>
        <v>11</v>
      </c>
      <c r="V8" s="25"/>
      <c r="W8" s="31">
        <v>80.680000000000007</v>
      </c>
      <c r="X8" s="25">
        <v>5</v>
      </c>
      <c r="Y8" s="31">
        <f t="shared" si="0"/>
        <v>82.480727272727279</v>
      </c>
      <c r="Z8" s="25"/>
      <c r="AA8" s="25"/>
      <c r="AB8" s="25"/>
      <c r="AC8" s="25"/>
    </row>
    <row r="9" spans="1:29">
      <c r="A9" s="72">
        <v>201252</v>
      </c>
      <c r="B9" s="25">
        <v>87</v>
      </c>
      <c r="C9" s="25">
        <v>2</v>
      </c>
      <c r="D9" s="25">
        <v>82</v>
      </c>
      <c r="E9" s="25">
        <v>1</v>
      </c>
      <c r="F9" s="25">
        <v>83</v>
      </c>
      <c r="G9" s="25">
        <v>1</v>
      </c>
      <c r="H9" s="25">
        <v>83</v>
      </c>
      <c r="I9" s="25">
        <v>1</v>
      </c>
      <c r="J9" s="25">
        <v>84</v>
      </c>
      <c r="K9" s="25">
        <v>1</v>
      </c>
      <c r="L9" s="25">
        <v>80</v>
      </c>
      <c r="M9" s="25">
        <v>2</v>
      </c>
      <c r="N9" s="25">
        <v>85</v>
      </c>
      <c r="O9" s="25">
        <v>1</v>
      </c>
      <c r="P9" s="25"/>
      <c r="Q9" s="25"/>
      <c r="R9" s="25"/>
      <c r="S9" s="25"/>
      <c r="T9" s="31">
        <f t="shared" si="1"/>
        <v>83.444444444444443</v>
      </c>
      <c r="U9" s="25">
        <f t="shared" si="2"/>
        <v>9</v>
      </c>
      <c r="V9" s="25"/>
      <c r="W9" s="31">
        <v>81.739999999999995</v>
      </c>
      <c r="X9" s="25">
        <v>5</v>
      </c>
      <c r="Y9" s="31">
        <f t="shared" si="0"/>
        <v>82.421777777777777</v>
      </c>
      <c r="Z9" s="25"/>
      <c r="AA9" s="25"/>
      <c r="AB9" s="25"/>
      <c r="AC9" s="25"/>
    </row>
    <row r="10" spans="1:29">
      <c r="A10" s="71">
        <v>201345</v>
      </c>
      <c r="B10" s="25">
        <v>86</v>
      </c>
      <c r="C10" s="25">
        <v>2</v>
      </c>
      <c r="D10" s="25">
        <v>83</v>
      </c>
      <c r="E10" s="25">
        <v>1</v>
      </c>
      <c r="F10" s="25">
        <v>81</v>
      </c>
      <c r="G10" s="25">
        <v>1</v>
      </c>
      <c r="H10" s="25">
        <v>84</v>
      </c>
      <c r="I10" s="25">
        <v>1</v>
      </c>
      <c r="J10" s="25">
        <v>77</v>
      </c>
      <c r="K10" s="25">
        <v>2</v>
      </c>
      <c r="L10" s="25">
        <v>82</v>
      </c>
      <c r="M10" s="25">
        <v>3</v>
      </c>
      <c r="N10" s="25"/>
      <c r="O10" s="25"/>
      <c r="P10" s="25"/>
      <c r="Q10" s="25"/>
      <c r="R10" s="25"/>
      <c r="S10" s="25"/>
      <c r="T10" s="31">
        <f t="shared" si="1"/>
        <v>82</v>
      </c>
      <c r="U10" s="25">
        <f t="shared" si="2"/>
        <v>10</v>
      </c>
      <c r="V10" s="25"/>
      <c r="W10" s="31">
        <v>82.53</v>
      </c>
      <c r="X10" s="25">
        <v>5</v>
      </c>
      <c r="Y10" s="31">
        <f t="shared" si="0"/>
        <v>82.318000000000012</v>
      </c>
      <c r="Z10" s="25"/>
      <c r="AA10" s="25"/>
      <c r="AB10" s="25"/>
      <c r="AC10" s="25"/>
    </row>
    <row r="11" spans="1:29">
      <c r="A11" s="71">
        <v>201254</v>
      </c>
      <c r="B11" s="25">
        <v>85</v>
      </c>
      <c r="C11" s="25">
        <v>2</v>
      </c>
      <c r="D11" s="25">
        <v>78</v>
      </c>
      <c r="E11" s="25">
        <v>1</v>
      </c>
      <c r="F11" s="25">
        <v>79</v>
      </c>
      <c r="G11" s="25">
        <v>1</v>
      </c>
      <c r="H11" s="25">
        <v>83</v>
      </c>
      <c r="I11" s="25">
        <v>1</v>
      </c>
      <c r="J11" s="25">
        <v>80</v>
      </c>
      <c r="K11" s="25">
        <v>1</v>
      </c>
      <c r="L11" s="25">
        <v>82</v>
      </c>
      <c r="M11" s="25">
        <v>2</v>
      </c>
      <c r="N11" s="25"/>
      <c r="O11" s="25"/>
      <c r="P11" s="25"/>
      <c r="Q11" s="25"/>
      <c r="R11" s="25"/>
      <c r="S11" s="25"/>
      <c r="T11" s="31">
        <f t="shared" si="1"/>
        <v>81.75</v>
      </c>
      <c r="U11" s="25">
        <f t="shared" si="2"/>
        <v>8</v>
      </c>
      <c r="V11" s="25"/>
      <c r="W11" s="31">
        <v>82</v>
      </c>
      <c r="X11" s="25">
        <v>5</v>
      </c>
      <c r="Y11" s="31">
        <f t="shared" si="0"/>
        <v>81.900000000000006</v>
      </c>
      <c r="Z11" s="25"/>
      <c r="AA11" s="25"/>
      <c r="AB11" s="25"/>
      <c r="AC11" s="25"/>
    </row>
    <row r="12" spans="1:29">
      <c r="A12" s="71">
        <v>201348</v>
      </c>
      <c r="B12" s="25">
        <v>88</v>
      </c>
      <c r="C12" s="25">
        <v>2</v>
      </c>
      <c r="D12" s="25">
        <v>93</v>
      </c>
      <c r="E12" s="25">
        <v>2</v>
      </c>
      <c r="F12" s="25">
        <v>81</v>
      </c>
      <c r="G12" s="25">
        <v>1</v>
      </c>
      <c r="H12" s="25">
        <v>83</v>
      </c>
      <c r="I12" s="25">
        <v>1</v>
      </c>
      <c r="J12" s="25">
        <v>82</v>
      </c>
      <c r="K12" s="25">
        <v>2</v>
      </c>
      <c r="L12" s="25">
        <v>82</v>
      </c>
      <c r="M12" s="25">
        <v>1</v>
      </c>
      <c r="N12" s="25">
        <v>83</v>
      </c>
      <c r="O12" s="25">
        <v>3</v>
      </c>
      <c r="P12" s="25"/>
      <c r="Q12" s="25"/>
      <c r="R12" s="25"/>
      <c r="S12" s="25"/>
      <c r="T12" s="31">
        <f t="shared" si="1"/>
        <v>85.083333333333329</v>
      </c>
      <c r="U12" s="25">
        <f t="shared" si="2"/>
        <v>12</v>
      </c>
      <c r="V12" s="25"/>
      <c r="W12" s="31">
        <v>79.650000000000006</v>
      </c>
      <c r="X12" s="25">
        <v>5</v>
      </c>
      <c r="Y12" s="31">
        <f t="shared" si="0"/>
        <v>81.823333333333323</v>
      </c>
      <c r="Z12" s="25"/>
      <c r="AA12" s="25"/>
      <c r="AB12" s="25"/>
      <c r="AC12" s="25"/>
    </row>
    <row r="13" spans="1:29">
      <c r="A13" s="71">
        <v>201255</v>
      </c>
      <c r="B13" s="25">
        <v>84</v>
      </c>
      <c r="C13" s="25">
        <v>1</v>
      </c>
      <c r="D13" s="25">
        <v>87</v>
      </c>
      <c r="E13" s="25">
        <v>2</v>
      </c>
      <c r="F13" s="25">
        <v>79</v>
      </c>
      <c r="G13" s="25">
        <v>1</v>
      </c>
      <c r="H13" s="25">
        <v>82</v>
      </c>
      <c r="I13" s="25">
        <v>1</v>
      </c>
      <c r="J13" s="25">
        <v>80</v>
      </c>
      <c r="K13" s="25">
        <v>1</v>
      </c>
      <c r="L13" s="25">
        <v>84</v>
      </c>
      <c r="M13" s="25">
        <v>1</v>
      </c>
      <c r="N13" s="25">
        <v>86</v>
      </c>
      <c r="O13" s="25">
        <v>3</v>
      </c>
      <c r="P13" s="25"/>
      <c r="Q13" s="25"/>
      <c r="R13" s="25"/>
      <c r="S13" s="25"/>
      <c r="T13" s="31">
        <f t="shared" si="1"/>
        <v>84.1</v>
      </c>
      <c r="U13" s="25">
        <f t="shared" si="2"/>
        <v>10</v>
      </c>
      <c r="V13" s="25"/>
      <c r="W13" s="31">
        <v>80.28</v>
      </c>
      <c r="X13" s="25">
        <v>5</v>
      </c>
      <c r="Y13" s="31">
        <f t="shared" si="0"/>
        <v>81.807999999999993</v>
      </c>
      <c r="Z13" s="25"/>
      <c r="AA13" s="25"/>
      <c r="AB13" s="25"/>
      <c r="AC13" s="25"/>
    </row>
    <row r="14" spans="1:29">
      <c r="A14" s="71">
        <v>201352</v>
      </c>
      <c r="B14" s="25">
        <v>86</v>
      </c>
      <c r="C14" s="25">
        <v>2</v>
      </c>
      <c r="D14" s="25">
        <v>80</v>
      </c>
      <c r="E14" s="25">
        <v>2</v>
      </c>
      <c r="F14" s="25">
        <v>81</v>
      </c>
      <c r="G14" s="25">
        <v>1</v>
      </c>
      <c r="H14" s="25">
        <v>83</v>
      </c>
      <c r="I14" s="25">
        <v>1</v>
      </c>
      <c r="J14" s="25">
        <v>80</v>
      </c>
      <c r="K14" s="25">
        <v>2</v>
      </c>
      <c r="L14" s="25">
        <v>84</v>
      </c>
      <c r="M14" s="25">
        <v>1</v>
      </c>
      <c r="N14" s="25">
        <v>84</v>
      </c>
      <c r="O14" s="25">
        <v>2</v>
      </c>
      <c r="P14" s="25"/>
      <c r="Q14" s="25"/>
      <c r="R14" s="25"/>
      <c r="S14" s="25"/>
      <c r="T14" s="31">
        <f t="shared" si="1"/>
        <v>82.545454545454547</v>
      </c>
      <c r="U14" s="25">
        <f t="shared" si="2"/>
        <v>11</v>
      </c>
      <c r="V14" s="25"/>
      <c r="W14" s="31">
        <v>81.06</v>
      </c>
      <c r="X14" s="25">
        <v>5</v>
      </c>
      <c r="Y14" s="31">
        <f t="shared" si="0"/>
        <v>81.654181818181826</v>
      </c>
      <c r="Z14" s="25"/>
      <c r="AA14" s="25"/>
      <c r="AB14" s="25"/>
      <c r="AC14" s="25"/>
    </row>
    <row r="15" spans="1:29">
      <c r="A15" s="73">
        <v>201253</v>
      </c>
      <c r="B15" s="25">
        <v>78</v>
      </c>
      <c r="C15" s="25">
        <v>1</v>
      </c>
      <c r="D15" s="25">
        <v>82</v>
      </c>
      <c r="E15" s="25">
        <v>2</v>
      </c>
      <c r="F15" s="25">
        <v>80</v>
      </c>
      <c r="G15" s="25">
        <v>1</v>
      </c>
      <c r="H15" s="25">
        <v>82</v>
      </c>
      <c r="I15" s="25">
        <v>1</v>
      </c>
      <c r="J15" s="25">
        <v>80</v>
      </c>
      <c r="K15" s="25">
        <v>2</v>
      </c>
      <c r="L15" s="25">
        <v>82</v>
      </c>
      <c r="M15" s="25">
        <v>1</v>
      </c>
      <c r="N15" s="25">
        <v>83</v>
      </c>
      <c r="O15" s="25">
        <v>1</v>
      </c>
      <c r="P15" s="25"/>
      <c r="Q15" s="25"/>
      <c r="R15" s="25"/>
      <c r="S15" s="25"/>
      <c r="T15" s="31">
        <f t="shared" si="1"/>
        <v>81</v>
      </c>
      <c r="U15" s="25">
        <f t="shared" si="2"/>
        <v>9</v>
      </c>
      <c r="V15" s="25"/>
      <c r="W15" s="31">
        <v>81.52</v>
      </c>
      <c r="X15" s="25">
        <v>5</v>
      </c>
      <c r="Y15" s="31">
        <f t="shared" si="0"/>
        <v>81.311999999999998</v>
      </c>
      <c r="Z15" s="25"/>
      <c r="AA15" s="25"/>
      <c r="AB15" s="25"/>
      <c r="AC15" s="25"/>
    </row>
    <row r="16" spans="1:29">
      <c r="A16" s="71">
        <v>201356</v>
      </c>
      <c r="B16" s="25">
        <v>82</v>
      </c>
      <c r="C16" s="25">
        <v>2</v>
      </c>
      <c r="D16" s="25">
        <v>74</v>
      </c>
      <c r="E16" s="25">
        <v>3</v>
      </c>
      <c r="F16" s="25">
        <v>82</v>
      </c>
      <c r="G16" s="25">
        <v>1</v>
      </c>
      <c r="H16" s="25">
        <v>83</v>
      </c>
      <c r="I16" s="25">
        <v>1</v>
      </c>
      <c r="J16" s="25">
        <v>83</v>
      </c>
      <c r="K16" s="25">
        <v>2</v>
      </c>
      <c r="L16" s="25">
        <v>71</v>
      </c>
      <c r="M16" s="25">
        <v>2</v>
      </c>
      <c r="N16" s="25">
        <v>84</v>
      </c>
      <c r="O16" s="25">
        <v>3</v>
      </c>
      <c r="P16" s="25"/>
      <c r="Q16" s="25"/>
      <c r="R16" s="25"/>
      <c r="S16" s="25"/>
      <c r="T16" s="31">
        <f t="shared" si="1"/>
        <v>79.357142857142861</v>
      </c>
      <c r="U16" s="25">
        <f t="shared" si="2"/>
        <v>14</v>
      </c>
      <c r="V16" s="25"/>
      <c r="W16" s="31">
        <v>81.239999999999995</v>
      </c>
      <c r="X16" s="25">
        <v>5</v>
      </c>
      <c r="Y16" s="31">
        <f t="shared" si="0"/>
        <v>80.486857142857133</v>
      </c>
      <c r="Z16" s="25"/>
      <c r="AA16" s="25"/>
      <c r="AB16" s="25"/>
      <c r="AC16" s="25"/>
    </row>
    <row r="17" spans="1:29">
      <c r="A17" s="71">
        <v>201257</v>
      </c>
      <c r="B17" s="25">
        <v>86</v>
      </c>
      <c r="C17" s="25">
        <v>2</v>
      </c>
      <c r="D17" s="25">
        <v>82</v>
      </c>
      <c r="E17" s="25">
        <v>1</v>
      </c>
      <c r="F17" s="25">
        <v>83</v>
      </c>
      <c r="G17" s="25">
        <v>1</v>
      </c>
      <c r="H17" s="25">
        <v>67</v>
      </c>
      <c r="I17" s="25">
        <v>2</v>
      </c>
      <c r="J17" s="25">
        <v>80</v>
      </c>
      <c r="K17" s="25">
        <v>1</v>
      </c>
      <c r="L17" s="25">
        <v>81</v>
      </c>
      <c r="M17" s="25">
        <v>2</v>
      </c>
      <c r="N17" s="25">
        <v>84</v>
      </c>
      <c r="O17" s="25">
        <v>1</v>
      </c>
      <c r="P17" s="25"/>
      <c r="Q17" s="25"/>
      <c r="R17" s="25"/>
      <c r="S17" s="25"/>
      <c r="T17" s="31">
        <f t="shared" si="1"/>
        <v>79.7</v>
      </c>
      <c r="U17" s="25">
        <f t="shared" si="2"/>
        <v>10</v>
      </c>
      <c r="V17" s="25"/>
      <c r="W17" s="31">
        <v>80.47</v>
      </c>
      <c r="X17" s="25">
        <v>5</v>
      </c>
      <c r="Y17" s="31">
        <f t="shared" si="0"/>
        <v>80.162000000000006</v>
      </c>
      <c r="Z17" s="25"/>
      <c r="AA17" s="25"/>
      <c r="AB17" s="25"/>
      <c r="AC17" s="25"/>
    </row>
    <row r="18" spans="1:29">
      <c r="A18" s="71">
        <v>201347</v>
      </c>
      <c r="B18" s="25">
        <v>86</v>
      </c>
      <c r="C18" s="25">
        <v>2</v>
      </c>
      <c r="D18" s="25">
        <v>78</v>
      </c>
      <c r="E18" s="25">
        <v>3</v>
      </c>
      <c r="F18" s="25">
        <v>78</v>
      </c>
      <c r="G18" s="25">
        <v>2</v>
      </c>
      <c r="H18" s="25">
        <v>82</v>
      </c>
      <c r="I18" s="25">
        <v>1</v>
      </c>
      <c r="J18" s="25">
        <v>81</v>
      </c>
      <c r="K18" s="25">
        <v>1</v>
      </c>
      <c r="L18" s="25">
        <v>79</v>
      </c>
      <c r="M18" s="25">
        <v>1</v>
      </c>
      <c r="N18" s="25">
        <v>82</v>
      </c>
      <c r="O18" s="25">
        <v>2</v>
      </c>
      <c r="P18" s="25">
        <v>77</v>
      </c>
      <c r="Q18" s="25">
        <v>3</v>
      </c>
      <c r="R18" s="25"/>
      <c r="S18" s="25"/>
      <c r="T18" s="31">
        <f t="shared" si="1"/>
        <v>79.933333333333337</v>
      </c>
      <c r="U18" s="25">
        <f t="shared" si="2"/>
        <v>15</v>
      </c>
      <c r="V18" s="25"/>
      <c r="W18" s="31">
        <v>79.88</v>
      </c>
      <c r="X18" s="25">
        <v>5</v>
      </c>
      <c r="Y18" s="31">
        <f t="shared" si="0"/>
        <v>79.901333333333326</v>
      </c>
      <c r="Z18" s="25"/>
      <c r="AA18" s="25"/>
      <c r="AB18" s="25"/>
      <c r="AC18" s="25"/>
    </row>
    <row r="19" spans="1:29">
      <c r="A19" s="71">
        <v>201354</v>
      </c>
      <c r="B19" s="25">
        <v>85</v>
      </c>
      <c r="C19" s="25">
        <v>2</v>
      </c>
      <c r="D19" s="25">
        <v>79</v>
      </c>
      <c r="E19" s="25">
        <v>1</v>
      </c>
      <c r="F19" s="25">
        <v>82</v>
      </c>
      <c r="G19" s="25">
        <v>1</v>
      </c>
      <c r="H19" s="25">
        <v>84</v>
      </c>
      <c r="I19" s="25">
        <v>1</v>
      </c>
      <c r="J19" s="25">
        <v>79</v>
      </c>
      <c r="K19" s="25">
        <v>2</v>
      </c>
      <c r="L19" s="25">
        <v>83</v>
      </c>
      <c r="M19" s="25">
        <v>2</v>
      </c>
      <c r="N19" s="25">
        <v>81</v>
      </c>
      <c r="O19" s="25">
        <v>3</v>
      </c>
      <c r="P19" s="25"/>
      <c r="Q19" s="25"/>
      <c r="R19" s="25"/>
      <c r="S19" s="25"/>
      <c r="T19" s="31">
        <f t="shared" si="1"/>
        <v>81.833333333333329</v>
      </c>
      <c r="U19" s="25">
        <f t="shared" si="2"/>
        <v>12</v>
      </c>
      <c r="V19" s="25"/>
      <c r="W19" s="31">
        <v>78.59</v>
      </c>
      <c r="X19" s="25">
        <v>5</v>
      </c>
      <c r="Y19" s="31">
        <f t="shared" si="0"/>
        <v>79.887333333333345</v>
      </c>
      <c r="Z19" s="25"/>
      <c r="AA19" s="25"/>
      <c r="AB19" s="25"/>
      <c r="AC19" s="25"/>
    </row>
    <row r="20" spans="1:29">
      <c r="A20" s="71">
        <v>201350</v>
      </c>
      <c r="B20" s="25">
        <v>68</v>
      </c>
      <c r="C20" s="25">
        <v>2</v>
      </c>
      <c r="D20" s="25">
        <v>83</v>
      </c>
      <c r="E20" s="25">
        <v>1</v>
      </c>
      <c r="F20" s="25">
        <v>80</v>
      </c>
      <c r="G20" s="25">
        <v>2</v>
      </c>
      <c r="H20" s="25">
        <v>84</v>
      </c>
      <c r="I20" s="25">
        <v>1</v>
      </c>
      <c r="J20" s="25">
        <v>78</v>
      </c>
      <c r="K20" s="25">
        <v>3</v>
      </c>
      <c r="L20" s="25"/>
      <c r="M20" s="25"/>
      <c r="N20" s="25"/>
      <c r="O20" s="25"/>
      <c r="P20" s="25"/>
      <c r="Q20" s="25"/>
      <c r="R20" s="25"/>
      <c r="S20" s="25"/>
      <c r="T20" s="31">
        <f t="shared" si="1"/>
        <v>77.444444444444443</v>
      </c>
      <c r="U20" s="25">
        <f t="shared" si="2"/>
        <v>9</v>
      </c>
      <c r="V20" s="25"/>
      <c r="W20" s="31">
        <v>81.239999999999995</v>
      </c>
      <c r="X20" s="25">
        <v>5</v>
      </c>
      <c r="Y20" s="31">
        <f t="shared" si="0"/>
        <v>79.721777777777774</v>
      </c>
      <c r="Z20" s="25"/>
      <c r="AA20" s="25"/>
      <c r="AB20" s="25"/>
      <c r="AC20" s="25"/>
    </row>
    <row r="21" spans="1:29">
      <c r="A21" s="71">
        <v>201355</v>
      </c>
      <c r="B21" s="25">
        <v>73</v>
      </c>
      <c r="C21" s="25">
        <v>1</v>
      </c>
      <c r="D21" s="25">
        <v>84</v>
      </c>
      <c r="E21" s="25">
        <v>2</v>
      </c>
      <c r="F21" s="25">
        <v>77</v>
      </c>
      <c r="G21" s="25">
        <v>1</v>
      </c>
      <c r="H21" s="25">
        <v>81</v>
      </c>
      <c r="I21" s="25">
        <v>1</v>
      </c>
      <c r="J21" s="25">
        <v>79</v>
      </c>
      <c r="K21" s="25">
        <v>2</v>
      </c>
      <c r="L21" s="25">
        <v>84</v>
      </c>
      <c r="M21" s="25">
        <v>1</v>
      </c>
      <c r="N21" s="25">
        <v>74</v>
      </c>
      <c r="O21" s="25">
        <v>2</v>
      </c>
      <c r="P21" s="25"/>
      <c r="Q21" s="25"/>
      <c r="R21" s="25"/>
      <c r="S21" s="25"/>
      <c r="T21" s="31">
        <f t="shared" si="1"/>
        <v>78.900000000000006</v>
      </c>
      <c r="U21" s="25">
        <f t="shared" si="2"/>
        <v>10</v>
      </c>
      <c r="V21" s="25"/>
      <c r="W21" s="31">
        <v>79.94</v>
      </c>
      <c r="X21" s="25">
        <v>5</v>
      </c>
      <c r="Y21" s="31">
        <f t="shared" si="0"/>
        <v>79.524000000000001</v>
      </c>
      <c r="Z21" s="25"/>
      <c r="AA21" s="25"/>
      <c r="AB21" s="25"/>
      <c r="AC21" s="25"/>
    </row>
    <row r="22" spans="1:29">
      <c r="A22" s="71">
        <v>201351</v>
      </c>
      <c r="B22" s="25">
        <v>87</v>
      </c>
      <c r="C22" s="25">
        <v>2</v>
      </c>
      <c r="D22" s="25">
        <v>75</v>
      </c>
      <c r="E22" s="25">
        <v>3</v>
      </c>
      <c r="F22" s="25">
        <v>79</v>
      </c>
      <c r="G22" s="25">
        <v>1</v>
      </c>
      <c r="H22" s="25">
        <v>83</v>
      </c>
      <c r="I22" s="25">
        <v>1</v>
      </c>
      <c r="J22" s="25">
        <v>82</v>
      </c>
      <c r="K22" s="25">
        <v>1</v>
      </c>
      <c r="L22" s="25">
        <v>78</v>
      </c>
      <c r="M22" s="25">
        <v>3</v>
      </c>
      <c r="N22" s="25"/>
      <c r="O22" s="25"/>
      <c r="P22" s="25"/>
      <c r="Q22" s="25"/>
      <c r="R22" s="25"/>
      <c r="S22" s="25"/>
      <c r="T22" s="31">
        <f t="shared" si="1"/>
        <v>79.727272727272734</v>
      </c>
      <c r="U22" s="25">
        <f t="shared" si="2"/>
        <v>11</v>
      </c>
      <c r="V22" s="25"/>
      <c r="W22" s="31">
        <v>78.47</v>
      </c>
      <c r="X22" s="25">
        <v>5</v>
      </c>
      <c r="Y22" s="31">
        <f t="shared" si="0"/>
        <v>78.972909090909098</v>
      </c>
      <c r="Z22" s="25"/>
      <c r="AA22" s="25"/>
      <c r="AB22" s="25"/>
      <c r="AC22" s="25"/>
    </row>
    <row r="23" spans="1:29">
      <c r="A23" s="71">
        <v>201349</v>
      </c>
      <c r="B23" s="25">
        <v>86</v>
      </c>
      <c r="C23" s="25">
        <v>2</v>
      </c>
      <c r="D23" s="25">
        <v>75</v>
      </c>
      <c r="E23" s="25">
        <v>1</v>
      </c>
      <c r="F23" s="25">
        <v>82</v>
      </c>
      <c r="G23" s="25">
        <v>1</v>
      </c>
      <c r="H23" s="25">
        <v>54</v>
      </c>
      <c r="I23" s="25">
        <v>3</v>
      </c>
      <c r="J23" s="25">
        <v>85</v>
      </c>
      <c r="K23" s="25">
        <v>2</v>
      </c>
      <c r="L23" s="25">
        <v>79</v>
      </c>
      <c r="M23" s="25">
        <v>1</v>
      </c>
      <c r="N23" s="25">
        <v>81</v>
      </c>
      <c r="O23" s="25">
        <v>2</v>
      </c>
      <c r="P23" s="25"/>
      <c r="Q23" s="25"/>
      <c r="R23" s="25"/>
      <c r="S23" s="25"/>
      <c r="T23" s="31">
        <f t="shared" si="1"/>
        <v>75.166666666666671</v>
      </c>
      <c r="U23" s="25">
        <f t="shared" si="2"/>
        <v>12</v>
      </c>
      <c r="V23" s="25"/>
      <c r="W23" s="31">
        <v>74.650000000000006</v>
      </c>
      <c r="X23" s="25">
        <v>5</v>
      </c>
      <c r="Y23" s="31">
        <f t="shared" si="0"/>
        <v>74.856666666666669</v>
      </c>
      <c r="Z23" s="25"/>
      <c r="AA23" s="25"/>
      <c r="AB23" s="25"/>
      <c r="AC23" s="25"/>
    </row>
  </sheetData>
  <sortState ref="A3:AD23">
    <sortCondition descending="1" ref="Y3:Y23"/>
  </sortState>
  <mergeCells count="12">
    <mergeCell ref="AC1:AC2"/>
    <mergeCell ref="A1:A2"/>
    <mergeCell ref="B1:Q1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7"/>
  <sheetViews>
    <sheetView workbookViewId="0">
      <selection sqref="A1:A1048576"/>
    </sheetView>
  </sheetViews>
  <sheetFormatPr defaultRowHeight="15"/>
  <cols>
    <col min="1" max="1" width="8.875" style="65"/>
  </cols>
  <sheetData>
    <row r="1" spans="1:28" s="1" customFormat="1" ht="15" customHeight="1">
      <c r="A1" s="119" t="s">
        <v>57</v>
      </c>
      <c r="B1" s="93" t="s">
        <v>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8" t="s">
        <v>2</v>
      </c>
      <c r="S1" s="98" t="s">
        <v>3</v>
      </c>
      <c r="T1" s="98" t="s">
        <v>52</v>
      </c>
      <c r="U1" s="98" t="s">
        <v>5</v>
      </c>
      <c r="V1" s="93" t="s">
        <v>6</v>
      </c>
      <c r="W1" s="98" t="s">
        <v>7</v>
      </c>
      <c r="X1" s="115" t="s">
        <v>8</v>
      </c>
      <c r="Y1" s="116" t="s">
        <v>9</v>
      </c>
      <c r="Z1" s="95" t="s">
        <v>11</v>
      </c>
      <c r="AA1" s="110" t="s">
        <v>12</v>
      </c>
      <c r="AB1" s="54" t="s">
        <v>12</v>
      </c>
    </row>
    <row r="2" spans="1:28" s="4" customFormat="1" ht="14.25" customHeight="1">
      <c r="A2" s="90"/>
      <c r="B2" s="58" t="s">
        <v>13</v>
      </c>
      <c r="C2" s="58" t="s">
        <v>14</v>
      </c>
      <c r="D2" s="58" t="s">
        <v>15</v>
      </c>
      <c r="E2" s="58" t="s">
        <v>16</v>
      </c>
      <c r="F2" s="58" t="s">
        <v>17</v>
      </c>
      <c r="G2" s="58" t="s">
        <v>18</v>
      </c>
      <c r="H2" s="58" t="s">
        <v>19</v>
      </c>
      <c r="I2" s="58" t="s">
        <v>20</v>
      </c>
      <c r="J2" s="58" t="s">
        <v>21</v>
      </c>
      <c r="K2" s="58" t="s">
        <v>22</v>
      </c>
      <c r="L2" s="58" t="s">
        <v>23</v>
      </c>
      <c r="M2" s="59" t="s">
        <v>24</v>
      </c>
      <c r="N2" s="58" t="s">
        <v>25</v>
      </c>
      <c r="O2" s="58" t="s">
        <v>26</v>
      </c>
      <c r="P2" s="58" t="s">
        <v>27</v>
      </c>
      <c r="Q2" s="58" t="s">
        <v>28</v>
      </c>
      <c r="R2" s="122"/>
      <c r="S2" s="123"/>
      <c r="T2" s="123"/>
      <c r="U2" s="122"/>
      <c r="V2" s="104"/>
      <c r="W2" s="98"/>
      <c r="X2" s="112"/>
      <c r="Y2" s="104"/>
      <c r="Z2" s="112"/>
      <c r="AA2" s="111"/>
      <c r="AB2" s="55"/>
    </row>
    <row r="3" spans="1:28">
      <c r="A3" s="66">
        <v>201261</v>
      </c>
      <c r="B3" s="5">
        <v>86</v>
      </c>
      <c r="C3" s="5">
        <v>1</v>
      </c>
      <c r="D3" s="5">
        <v>85</v>
      </c>
      <c r="E3" s="5">
        <v>2</v>
      </c>
      <c r="F3" s="5">
        <v>84</v>
      </c>
      <c r="G3" s="5">
        <v>2</v>
      </c>
      <c r="H3" s="5">
        <v>81</v>
      </c>
      <c r="I3" s="5">
        <v>1</v>
      </c>
      <c r="J3" s="5">
        <v>83</v>
      </c>
      <c r="K3" s="5">
        <v>1</v>
      </c>
      <c r="L3" s="5">
        <v>83</v>
      </c>
      <c r="M3" s="5">
        <v>1</v>
      </c>
      <c r="N3" s="5">
        <v>77</v>
      </c>
      <c r="O3" s="5">
        <v>1</v>
      </c>
      <c r="P3" s="44"/>
      <c r="Q3" s="10"/>
      <c r="R3" s="31">
        <f t="shared" ref="R3:R27" si="0">(B3*C3+D3*E3+F3*G3+H3*I3+J3*K3+L3*M3+N3*O3+P3*Q3)/S3</f>
        <v>83.111111111111114</v>
      </c>
      <c r="S3" s="25">
        <f>C3+E3+G3+I3+K3+M3+O3</f>
        <v>9</v>
      </c>
      <c r="T3" s="10"/>
      <c r="U3" s="31">
        <v>88.78</v>
      </c>
      <c r="V3" s="25">
        <v>6</v>
      </c>
      <c r="W3" s="31">
        <f t="shared" ref="W3:W27" si="1">R3*0.4+U3*0.6</f>
        <v>86.512444444444441</v>
      </c>
      <c r="X3" s="25"/>
      <c r="Y3" s="25"/>
      <c r="Z3" s="25"/>
      <c r="AA3" s="25"/>
    </row>
    <row r="4" spans="1:28">
      <c r="A4" s="66">
        <v>201260</v>
      </c>
      <c r="B4" s="5">
        <v>83</v>
      </c>
      <c r="C4" s="5">
        <v>1</v>
      </c>
      <c r="D4" s="5">
        <v>86</v>
      </c>
      <c r="E4" s="5">
        <v>2</v>
      </c>
      <c r="F4" s="5">
        <v>86</v>
      </c>
      <c r="G4" s="5">
        <v>2</v>
      </c>
      <c r="H4" s="5">
        <v>83</v>
      </c>
      <c r="I4" s="5">
        <v>1</v>
      </c>
      <c r="J4" s="5">
        <v>83</v>
      </c>
      <c r="K4" s="5">
        <v>1</v>
      </c>
      <c r="L4" s="5">
        <v>83</v>
      </c>
      <c r="M4" s="5">
        <v>3</v>
      </c>
      <c r="N4" s="5">
        <v>82</v>
      </c>
      <c r="O4" s="5">
        <v>2</v>
      </c>
      <c r="P4" s="5">
        <v>83</v>
      </c>
      <c r="Q4" s="5">
        <v>1</v>
      </c>
      <c r="R4" s="31">
        <f t="shared" si="0"/>
        <v>83.769230769230774</v>
      </c>
      <c r="S4" s="25">
        <f>C4+E4+G4+I4+K4+M4+O4+Q4</f>
        <v>13</v>
      </c>
      <c r="T4" s="10"/>
      <c r="U4" s="31">
        <v>85.94</v>
      </c>
      <c r="V4" s="25">
        <v>6</v>
      </c>
      <c r="W4" s="31">
        <f t="shared" si="1"/>
        <v>85.071692307692302</v>
      </c>
      <c r="X4" s="5"/>
      <c r="Y4" s="5"/>
      <c r="Z4" s="5"/>
      <c r="AA4" s="5"/>
    </row>
    <row r="5" spans="1:28">
      <c r="A5" s="66">
        <v>201362</v>
      </c>
      <c r="B5" s="5">
        <v>87</v>
      </c>
      <c r="C5" s="5">
        <v>2</v>
      </c>
      <c r="D5" s="5">
        <v>83</v>
      </c>
      <c r="E5" s="5">
        <v>1</v>
      </c>
      <c r="F5" s="5">
        <v>88</v>
      </c>
      <c r="G5" s="5">
        <v>3</v>
      </c>
      <c r="H5" s="5">
        <v>80</v>
      </c>
      <c r="I5" s="5">
        <v>1</v>
      </c>
      <c r="J5" s="10"/>
      <c r="K5" s="10"/>
      <c r="L5" s="10"/>
      <c r="M5" s="10"/>
      <c r="N5" s="10"/>
      <c r="O5" s="10"/>
      <c r="P5" s="10"/>
      <c r="Q5" s="10"/>
      <c r="R5" s="31">
        <f t="shared" si="0"/>
        <v>85.857142857142861</v>
      </c>
      <c r="S5" s="25">
        <f t="shared" ref="S5:S27" si="2">C5+E5+G5+I5+K5+M5+O5</f>
        <v>7</v>
      </c>
      <c r="T5" s="10"/>
      <c r="U5" s="31">
        <v>83.74</v>
      </c>
      <c r="V5" s="25">
        <v>6</v>
      </c>
      <c r="W5" s="31">
        <f t="shared" si="1"/>
        <v>84.586857142857141</v>
      </c>
      <c r="X5" s="10"/>
      <c r="Y5" s="10"/>
      <c r="Z5" s="10"/>
      <c r="AA5" s="10"/>
    </row>
    <row r="6" spans="1:28">
      <c r="A6" s="66">
        <v>201360</v>
      </c>
      <c r="B6" s="5">
        <v>83</v>
      </c>
      <c r="C6" s="5">
        <v>1</v>
      </c>
      <c r="D6" s="5">
        <v>83</v>
      </c>
      <c r="E6" s="5">
        <v>2</v>
      </c>
      <c r="F6" s="5">
        <v>79</v>
      </c>
      <c r="G6" s="5">
        <v>1</v>
      </c>
      <c r="H6" s="5">
        <v>83</v>
      </c>
      <c r="I6" s="5">
        <v>1</v>
      </c>
      <c r="J6" s="5">
        <v>84</v>
      </c>
      <c r="K6" s="5">
        <v>1</v>
      </c>
      <c r="L6" s="10"/>
      <c r="M6" s="10"/>
      <c r="N6" s="10"/>
      <c r="O6" s="10"/>
      <c r="P6" s="10"/>
      <c r="Q6" s="10"/>
      <c r="R6" s="31">
        <f t="shared" si="0"/>
        <v>82.5</v>
      </c>
      <c r="S6" s="25">
        <f t="shared" si="2"/>
        <v>6</v>
      </c>
      <c r="T6" s="10"/>
      <c r="U6" s="31">
        <v>84.82</v>
      </c>
      <c r="V6" s="25">
        <v>6</v>
      </c>
      <c r="W6" s="31">
        <f t="shared" si="1"/>
        <v>83.891999999999996</v>
      </c>
      <c r="X6" s="22"/>
      <c r="Y6" s="22"/>
      <c r="Z6" s="22"/>
      <c r="AA6" s="22"/>
    </row>
    <row r="7" spans="1:28">
      <c r="A7" s="66">
        <v>201258</v>
      </c>
      <c r="B7" s="5">
        <v>86</v>
      </c>
      <c r="C7" s="5">
        <v>2</v>
      </c>
      <c r="D7" s="5">
        <v>83</v>
      </c>
      <c r="E7" s="5">
        <v>1</v>
      </c>
      <c r="F7" s="5">
        <v>85</v>
      </c>
      <c r="G7" s="5">
        <v>1</v>
      </c>
      <c r="H7" s="5">
        <v>88</v>
      </c>
      <c r="I7" s="5">
        <v>1</v>
      </c>
      <c r="J7" s="5">
        <v>81</v>
      </c>
      <c r="K7" s="5">
        <v>1</v>
      </c>
      <c r="L7" s="5">
        <v>86</v>
      </c>
      <c r="M7" s="5">
        <v>1</v>
      </c>
      <c r="N7" s="5">
        <v>84</v>
      </c>
      <c r="O7" s="5">
        <v>1</v>
      </c>
      <c r="P7" s="10"/>
      <c r="Q7" s="10"/>
      <c r="R7" s="31">
        <f t="shared" si="0"/>
        <v>84.875</v>
      </c>
      <c r="S7" s="25">
        <f t="shared" si="2"/>
        <v>8</v>
      </c>
      <c r="T7" s="10"/>
      <c r="U7" s="31">
        <v>83.17</v>
      </c>
      <c r="V7" s="25">
        <v>6</v>
      </c>
      <c r="W7" s="31">
        <f t="shared" si="1"/>
        <v>83.852000000000004</v>
      </c>
      <c r="X7" s="10"/>
      <c r="Y7" s="10"/>
      <c r="Z7" s="10"/>
      <c r="AA7" s="10"/>
    </row>
    <row r="8" spans="1:28">
      <c r="A8" s="67">
        <v>191152</v>
      </c>
      <c r="B8" s="5">
        <v>85</v>
      </c>
      <c r="C8" s="5">
        <v>2</v>
      </c>
      <c r="D8" s="5">
        <v>83</v>
      </c>
      <c r="E8" s="5">
        <v>1</v>
      </c>
      <c r="F8" s="5">
        <v>83</v>
      </c>
      <c r="G8" s="5">
        <v>1</v>
      </c>
      <c r="H8" s="5">
        <v>81</v>
      </c>
      <c r="I8" s="5">
        <v>3</v>
      </c>
      <c r="J8" s="5">
        <v>76</v>
      </c>
      <c r="K8" s="5">
        <v>1</v>
      </c>
      <c r="L8" s="5"/>
      <c r="M8" s="5"/>
      <c r="N8" s="5"/>
      <c r="O8" s="5"/>
      <c r="P8" s="5"/>
      <c r="Q8" s="5"/>
      <c r="R8" s="6">
        <f t="shared" si="0"/>
        <v>81.875</v>
      </c>
      <c r="S8" s="5">
        <f t="shared" si="2"/>
        <v>8</v>
      </c>
      <c r="T8" s="5"/>
      <c r="U8" s="6">
        <v>82.21</v>
      </c>
      <c r="V8" s="5">
        <v>6</v>
      </c>
      <c r="W8" s="6">
        <f t="shared" si="1"/>
        <v>82.075999999999993</v>
      </c>
      <c r="X8" s="10"/>
      <c r="Y8" s="10"/>
      <c r="Z8" s="10"/>
      <c r="AA8" s="10"/>
    </row>
    <row r="9" spans="1:28">
      <c r="A9" s="67">
        <v>201367</v>
      </c>
      <c r="B9" s="5">
        <v>87</v>
      </c>
      <c r="C9" s="5">
        <v>2</v>
      </c>
      <c r="D9" s="5">
        <v>80</v>
      </c>
      <c r="E9" s="5">
        <v>1</v>
      </c>
      <c r="F9" s="5">
        <v>81</v>
      </c>
      <c r="G9" s="5">
        <v>1</v>
      </c>
      <c r="H9" s="5">
        <v>79</v>
      </c>
      <c r="I9" s="5">
        <v>1</v>
      </c>
      <c r="J9" s="5">
        <v>84</v>
      </c>
      <c r="K9" s="5">
        <v>1</v>
      </c>
      <c r="L9" s="5">
        <v>71</v>
      </c>
      <c r="M9" s="5">
        <v>1</v>
      </c>
      <c r="N9" s="10"/>
      <c r="O9" s="10"/>
      <c r="P9" s="10"/>
      <c r="Q9" s="10"/>
      <c r="R9" s="31">
        <f t="shared" si="0"/>
        <v>81.285714285714292</v>
      </c>
      <c r="S9" s="25">
        <f t="shared" si="2"/>
        <v>7</v>
      </c>
      <c r="T9" s="10"/>
      <c r="U9" s="31">
        <v>82.37</v>
      </c>
      <c r="V9" s="25">
        <v>6</v>
      </c>
      <c r="W9" s="31">
        <f t="shared" si="1"/>
        <v>81.936285714285731</v>
      </c>
      <c r="X9" s="10"/>
      <c r="Y9" s="10"/>
      <c r="Z9" s="10"/>
      <c r="AA9" s="10"/>
    </row>
    <row r="10" spans="1:28">
      <c r="A10" s="66">
        <v>201359</v>
      </c>
      <c r="B10" s="5">
        <v>87</v>
      </c>
      <c r="C10" s="5">
        <v>2</v>
      </c>
      <c r="D10" s="5">
        <v>83</v>
      </c>
      <c r="E10" s="5">
        <v>1</v>
      </c>
      <c r="F10" s="5">
        <v>85</v>
      </c>
      <c r="G10" s="5">
        <v>3</v>
      </c>
      <c r="H10" s="5">
        <v>85</v>
      </c>
      <c r="I10" s="5">
        <v>1</v>
      </c>
      <c r="J10" s="5">
        <v>80</v>
      </c>
      <c r="K10" s="5">
        <v>1</v>
      </c>
      <c r="L10" s="10"/>
      <c r="M10" s="10"/>
      <c r="N10" s="10"/>
      <c r="O10" s="10"/>
      <c r="P10" s="10"/>
      <c r="Q10" s="10"/>
      <c r="R10" s="31">
        <f t="shared" si="0"/>
        <v>84.625</v>
      </c>
      <c r="S10" s="25">
        <f t="shared" si="2"/>
        <v>8</v>
      </c>
      <c r="T10" s="10"/>
      <c r="U10" s="31">
        <v>79.89</v>
      </c>
      <c r="V10" s="25">
        <v>6</v>
      </c>
      <c r="W10" s="31">
        <f t="shared" si="1"/>
        <v>81.783999999999992</v>
      </c>
      <c r="X10" s="45"/>
      <c r="Y10" s="45"/>
      <c r="Z10" s="45"/>
      <c r="AA10" s="45"/>
    </row>
    <row r="11" spans="1:28">
      <c r="A11" s="64">
        <v>201262</v>
      </c>
      <c r="B11" s="5">
        <v>76</v>
      </c>
      <c r="C11" s="5">
        <v>1</v>
      </c>
      <c r="D11" s="5">
        <v>81</v>
      </c>
      <c r="E11" s="5">
        <v>2</v>
      </c>
      <c r="F11" s="5">
        <v>79</v>
      </c>
      <c r="G11" s="5">
        <v>2</v>
      </c>
      <c r="H11" s="5">
        <v>80</v>
      </c>
      <c r="I11" s="5">
        <v>1</v>
      </c>
      <c r="J11" s="5">
        <v>83</v>
      </c>
      <c r="K11" s="5">
        <v>1</v>
      </c>
      <c r="L11" s="5">
        <v>85</v>
      </c>
      <c r="M11" s="5">
        <v>1</v>
      </c>
      <c r="N11" s="5">
        <v>81</v>
      </c>
      <c r="O11" s="5">
        <v>1</v>
      </c>
      <c r="P11" s="44"/>
      <c r="Q11" s="10"/>
      <c r="R11" s="31">
        <f t="shared" si="0"/>
        <v>80.555555555555557</v>
      </c>
      <c r="S11" s="25">
        <f t="shared" si="2"/>
        <v>9</v>
      </c>
      <c r="T11" s="10"/>
      <c r="U11" s="31">
        <v>82.5</v>
      </c>
      <c r="V11" s="25">
        <v>6</v>
      </c>
      <c r="W11" s="31">
        <f t="shared" si="1"/>
        <v>81.722222222222229</v>
      </c>
      <c r="X11" s="45"/>
      <c r="Y11" s="45"/>
      <c r="Z11" s="45"/>
      <c r="AA11" s="45"/>
    </row>
    <row r="12" spans="1:28">
      <c r="A12" s="67">
        <v>201259</v>
      </c>
      <c r="B12" s="5">
        <v>83</v>
      </c>
      <c r="C12" s="5">
        <v>1</v>
      </c>
      <c r="D12" s="5">
        <v>88</v>
      </c>
      <c r="E12" s="5">
        <v>2</v>
      </c>
      <c r="F12" s="5">
        <v>82</v>
      </c>
      <c r="G12" s="5">
        <v>1</v>
      </c>
      <c r="H12" s="5">
        <v>76</v>
      </c>
      <c r="I12" s="5">
        <v>1</v>
      </c>
      <c r="J12" s="5">
        <v>86</v>
      </c>
      <c r="K12" s="5">
        <v>1</v>
      </c>
      <c r="L12" s="5">
        <v>87</v>
      </c>
      <c r="M12" s="5">
        <v>1</v>
      </c>
      <c r="N12" s="5">
        <v>81</v>
      </c>
      <c r="O12" s="5">
        <v>1</v>
      </c>
      <c r="P12" s="22"/>
      <c r="Q12" s="22"/>
      <c r="R12" s="6">
        <f t="shared" si="0"/>
        <v>83.875</v>
      </c>
      <c r="S12" s="5">
        <f t="shared" si="2"/>
        <v>8</v>
      </c>
      <c r="T12" s="22"/>
      <c r="U12" s="6">
        <v>80.28</v>
      </c>
      <c r="V12" s="5">
        <v>6</v>
      </c>
      <c r="W12" s="6">
        <f t="shared" si="1"/>
        <v>81.718000000000004</v>
      </c>
      <c r="X12" s="10"/>
      <c r="Y12" s="10"/>
      <c r="Z12" s="10"/>
      <c r="AA12" s="10"/>
    </row>
    <row r="13" spans="1:28">
      <c r="A13" s="66">
        <v>201366</v>
      </c>
      <c r="B13" s="5">
        <v>86</v>
      </c>
      <c r="C13" s="5">
        <v>2</v>
      </c>
      <c r="D13" s="5">
        <v>84</v>
      </c>
      <c r="E13" s="5">
        <v>1</v>
      </c>
      <c r="F13" s="5">
        <v>83</v>
      </c>
      <c r="G13" s="5">
        <v>1</v>
      </c>
      <c r="H13" s="5">
        <v>82</v>
      </c>
      <c r="I13" s="5">
        <v>3</v>
      </c>
      <c r="J13" s="5">
        <v>86</v>
      </c>
      <c r="K13" s="5">
        <v>1</v>
      </c>
      <c r="L13" s="5">
        <v>88</v>
      </c>
      <c r="M13" s="5">
        <v>1</v>
      </c>
      <c r="N13" s="10"/>
      <c r="O13" s="10"/>
      <c r="P13" s="10"/>
      <c r="Q13" s="10"/>
      <c r="R13" s="31">
        <f t="shared" si="0"/>
        <v>84.333333333333329</v>
      </c>
      <c r="S13" s="25">
        <f t="shared" si="2"/>
        <v>9</v>
      </c>
      <c r="T13" s="10"/>
      <c r="U13" s="31">
        <v>79.61</v>
      </c>
      <c r="V13" s="25">
        <v>6</v>
      </c>
      <c r="W13" s="31">
        <f t="shared" si="1"/>
        <v>81.49933333333334</v>
      </c>
      <c r="X13" s="22"/>
      <c r="Y13" s="22"/>
      <c r="Z13" s="22"/>
      <c r="AA13" s="22"/>
    </row>
    <row r="14" spans="1:28">
      <c r="A14" s="66">
        <v>201267</v>
      </c>
      <c r="B14" s="5">
        <v>78</v>
      </c>
      <c r="C14" s="5">
        <v>1</v>
      </c>
      <c r="D14" s="5">
        <v>85</v>
      </c>
      <c r="E14" s="5">
        <v>2</v>
      </c>
      <c r="F14" s="5">
        <v>81</v>
      </c>
      <c r="G14" s="5">
        <v>2</v>
      </c>
      <c r="H14" s="5">
        <v>82</v>
      </c>
      <c r="I14" s="5">
        <v>1</v>
      </c>
      <c r="J14" s="5">
        <v>85</v>
      </c>
      <c r="K14" s="5">
        <v>1</v>
      </c>
      <c r="L14" s="5">
        <v>81</v>
      </c>
      <c r="M14" s="5">
        <v>1</v>
      </c>
      <c r="N14" s="10"/>
      <c r="O14" s="10"/>
      <c r="P14" s="44"/>
      <c r="Q14" s="10"/>
      <c r="R14" s="31">
        <f t="shared" si="0"/>
        <v>82.25</v>
      </c>
      <c r="S14" s="25">
        <f t="shared" si="2"/>
        <v>8</v>
      </c>
      <c r="T14" s="10"/>
      <c r="U14" s="31">
        <v>80.72</v>
      </c>
      <c r="V14" s="25">
        <v>6</v>
      </c>
      <c r="W14" s="31">
        <f t="shared" si="1"/>
        <v>81.331999999999994</v>
      </c>
      <c r="X14" s="10"/>
      <c r="Y14" s="10"/>
      <c r="Z14" s="10"/>
      <c r="AA14" s="10"/>
    </row>
    <row r="15" spans="1:28">
      <c r="A15" s="69">
        <v>201264</v>
      </c>
      <c r="B15" s="11">
        <v>83</v>
      </c>
      <c r="C15" s="11">
        <v>2</v>
      </c>
      <c r="D15" s="11">
        <v>78</v>
      </c>
      <c r="E15" s="11">
        <v>2</v>
      </c>
      <c r="F15" s="11">
        <v>66</v>
      </c>
      <c r="G15" s="11">
        <v>1</v>
      </c>
      <c r="H15" s="11">
        <v>85</v>
      </c>
      <c r="I15" s="11">
        <v>1</v>
      </c>
      <c r="J15" s="11">
        <v>82</v>
      </c>
      <c r="K15" s="11">
        <v>1</v>
      </c>
      <c r="L15" s="11">
        <v>78</v>
      </c>
      <c r="M15" s="11">
        <v>1</v>
      </c>
      <c r="N15" s="11">
        <v>85</v>
      </c>
      <c r="O15" s="11">
        <v>1</v>
      </c>
      <c r="P15" s="46"/>
      <c r="Q15" s="45"/>
      <c r="R15" s="47">
        <f t="shared" si="0"/>
        <v>79.777777777777771</v>
      </c>
      <c r="S15" s="48">
        <f t="shared" si="2"/>
        <v>9</v>
      </c>
      <c r="T15" s="45"/>
      <c r="U15" s="47">
        <v>81.83</v>
      </c>
      <c r="V15" s="48">
        <v>6</v>
      </c>
      <c r="W15" s="47">
        <f t="shared" si="1"/>
        <v>81.00911111111111</v>
      </c>
      <c r="X15" s="45"/>
      <c r="Y15" s="45"/>
      <c r="Z15" s="45"/>
      <c r="AA15" s="45"/>
    </row>
    <row r="16" spans="1:28">
      <c r="A16" s="67">
        <v>201365</v>
      </c>
      <c r="B16" s="5">
        <v>84</v>
      </c>
      <c r="C16" s="5">
        <v>2</v>
      </c>
      <c r="D16" s="5">
        <v>77</v>
      </c>
      <c r="E16" s="5">
        <v>1</v>
      </c>
      <c r="F16" s="5">
        <v>78</v>
      </c>
      <c r="G16" s="5">
        <v>1</v>
      </c>
      <c r="H16" s="5">
        <v>81</v>
      </c>
      <c r="I16" s="5">
        <v>3</v>
      </c>
      <c r="J16" s="5">
        <v>84</v>
      </c>
      <c r="K16" s="5">
        <v>1</v>
      </c>
      <c r="L16" s="22"/>
      <c r="M16" s="22"/>
      <c r="N16" s="22"/>
      <c r="O16" s="22"/>
      <c r="P16" s="22"/>
      <c r="Q16" s="22"/>
      <c r="R16" s="6">
        <f t="shared" si="0"/>
        <v>81.25</v>
      </c>
      <c r="S16" s="5">
        <f t="shared" si="2"/>
        <v>8</v>
      </c>
      <c r="T16" s="22"/>
      <c r="U16" s="6">
        <v>80.680000000000007</v>
      </c>
      <c r="V16" s="5">
        <v>6</v>
      </c>
      <c r="W16" s="6">
        <f t="shared" si="1"/>
        <v>80.908000000000001</v>
      </c>
      <c r="X16" s="10"/>
      <c r="Y16" s="10"/>
      <c r="Z16" s="10"/>
      <c r="AA16" s="10"/>
    </row>
    <row r="17" spans="1:28">
      <c r="A17" s="66">
        <v>201358</v>
      </c>
      <c r="B17" s="5">
        <v>86</v>
      </c>
      <c r="C17" s="5">
        <v>2</v>
      </c>
      <c r="D17" s="5">
        <v>82</v>
      </c>
      <c r="E17" s="5">
        <v>1</v>
      </c>
      <c r="F17" s="5">
        <v>82</v>
      </c>
      <c r="G17" s="5">
        <v>1</v>
      </c>
      <c r="H17" s="5">
        <v>80</v>
      </c>
      <c r="I17" s="5">
        <v>3</v>
      </c>
      <c r="J17" s="5">
        <v>82</v>
      </c>
      <c r="K17" s="5">
        <v>1</v>
      </c>
      <c r="L17" s="10"/>
      <c r="M17" s="10"/>
      <c r="N17" s="10"/>
      <c r="O17" s="10"/>
      <c r="P17" s="10"/>
      <c r="Q17" s="10"/>
      <c r="R17" s="31">
        <f t="shared" si="0"/>
        <v>82.25</v>
      </c>
      <c r="S17" s="25">
        <f t="shared" si="2"/>
        <v>8</v>
      </c>
      <c r="T17" s="10"/>
      <c r="U17" s="31">
        <v>79.319999999999993</v>
      </c>
      <c r="V17" s="25">
        <v>6</v>
      </c>
      <c r="W17" s="31">
        <f t="shared" si="1"/>
        <v>80.49199999999999</v>
      </c>
      <c r="X17" s="10"/>
      <c r="Y17" s="10"/>
      <c r="Z17" s="10"/>
      <c r="AA17" s="10"/>
    </row>
    <row r="18" spans="1:28">
      <c r="A18" s="66">
        <v>201368</v>
      </c>
      <c r="B18" s="5">
        <v>71</v>
      </c>
      <c r="C18" s="5">
        <v>2</v>
      </c>
      <c r="D18" s="5">
        <v>80</v>
      </c>
      <c r="E18" s="5">
        <v>1</v>
      </c>
      <c r="F18" s="5">
        <v>82</v>
      </c>
      <c r="G18" s="5">
        <v>1</v>
      </c>
      <c r="H18" s="5">
        <v>77</v>
      </c>
      <c r="I18" s="5">
        <v>3</v>
      </c>
      <c r="J18" s="5">
        <v>84</v>
      </c>
      <c r="K18" s="5">
        <v>1</v>
      </c>
      <c r="L18" s="5">
        <v>81</v>
      </c>
      <c r="M18" s="5">
        <v>1</v>
      </c>
      <c r="N18" s="10"/>
      <c r="O18" s="10"/>
      <c r="P18" s="10"/>
      <c r="Q18" s="10"/>
      <c r="R18" s="31">
        <f t="shared" si="0"/>
        <v>77.777777777777771</v>
      </c>
      <c r="S18" s="25">
        <f t="shared" si="2"/>
        <v>9</v>
      </c>
      <c r="T18" s="10"/>
      <c r="U18" s="31">
        <v>81.94</v>
      </c>
      <c r="V18" s="25">
        <v>6</v>
      </c>
      <c r="W18" s="31">
        <f t="shared" si="1"/>
        <v>80.275111111111102</v>
      </c>
      <c r="X18" s="10"/>
      <c r="Y18" s="10"/>
      <c r="Z18" s="10"/>
      <c r="AA18" s="10"/>
    </row>
    <row r="19" spans="1:28">
      <c r="A19" s="66">
        <v>201361</v>
      </c>
      <c r="B19" s="5">
        <v>79</v>
      </c>
      <c r="C19" s="5">
        <v>2</v>
      </c>
      <c r="D19" s="5">
        <v>80</v>
      </c>
      <c r="E19" s="5">
        <v>1</v>
      </c>
      <c r="F19" s="5">
        <v>83</v>
      </c>
      <c r="G19" s="5">
        <v>3</v>
      </c>
      <c r="H19" s="5">
        <v>83</v>
      </c>
      <c r="I19" s="5">
        <v>1</v>
      </c>
      <c r="J19" s="10"/>
      <c r="K19" s="10"/>
      <c r="L19" s="10"/>
      <c r="M19" s="10"/>
      <c r="N19" s="10"/>
      <c r="O19" s="10"/>
      <c r="P19" s="10"/>
      <c r="Q19" s="10"/>
      <c r="R19" s="31">
        <f t="shared" si="0"/>
        <v>81.428571428571431</v>
      </c>
      <c r="S19" s="25">
        <f t="shared" si="2"/>
        <v>7</v>
      </c>
      <c r="T19" s="10"/>
      <c r="U19" s="31">
        <v>79</v>
      </c>
      <c r="V19" s="25">
        <v>6</v>
      </c>
      <c r="W19" s="31">
        <f t="shared" si="1"/>
        <v>79.971428571428575</v>
      </c>
      <c r="X19" s="10"/>
      <c r="Y19" s="10"/>
      <c r="Z19" s="10"/>
      <c r="AA19" s="10"/>
    </row>
    <row r="20" spans="1:28">
      <c r="A20" s="67">
        <v>201266</v>
      </c>
      <c r="B20" s="5">
        <v>86</v>
      </c>
      <c r="C20" s="5">
        <v>2</v>
      </c>
      <c r="D20" s="5">
        <v>80</v>
      </c>
      <c r="E20" s="5">
        <v>2</v>
      </c>
      <c r="F20" s="5">
        <v>83</v>
      </c>
      <c r="G20" s="5">
        <v>1</v>
      </c>
      <c r="H20" s="5">
        <v>78</v>
      </c>
      <c r="I20" s="5">
        <v>2</v>
      </c>
      <c r="J20" s="5">
        <v>76</v>
      </c>
      <c r="K20" s="5">
        <v>1</v>
      </c>
      <c r="L20" s="5">
        <v>85</v>
      </c>
      <c r="M20" s="5">
        <v>1</v>
      </c>
      <c r="N20" s="22"/>
      <c r="O20" s="22"/>
      <c r="P20" s="49"/>
      <c r="Q20" s="22"/>
      <c r="R20" s="6">
        <f t="shared" si="0"/>
        <v>81.333333333333329</v>
      </c>
      <c r="S20" s="5">
        <f t="shared" si="2"/>
        <v>9</v>
      </c>
      <c r="T20" s="22"/>
      <c r="U20" s="6">
        <v>79</v>
      </c>
      <c r="V20" s="5">
        <v>6</v>
      </c>
      <c r="W20" s="6">
        <f t="shared" si="1"/>
        <v>79.933333333333337</v>
      </c>
      <c r="X20" s="10"/>
      <c r="Y20" s="10"/>
      <c r="Z20" s="10"/>
      <c r="AA20" s="10"/>
    </row>
    <row r="21" spans="1:28">
      <c r="A21" s="64">
        <v>201369</v>
      </c>
      <c r="B21" s="5">
        <v>87</v>
      </c>
      <c r="C21" s="5">
        <v>2</v>
      </c>
      <c r="D21" s="5">
        <v>80</v>
      </c>
      <c r="E21" s="5">
        <v>2</v>
      </c>
      <c r="F21" s="5">
        <v>82</v>
      </c>
      <c r="G21" s="5">
        <v>1</v>
      </c>
      <c r="H21" s="5">
        <v>84</v>
      </c>
      <c r="I21" s="5">
        <v>1</v>
      </c>
      <c r="J21" s="5">
        <v>63</v>
      </c>
      <c r="K21" s="5">
        <v>3</v>
      </c>
      <c r="L21" s="10"/>
      <c r="M21" s="10"/>
      <c r="N21" s="10"/>
      <c r="O21" s="10"/>
      <c r="P21" s="10"/>
      <c r="Q21" s="10"/>
      <c r="R21" s="31">
        <f t="shared" si="0"/>
        <v>76.555555555555557</v>
      </c>
      <c r="S21" s="25">
        <f t="shared" si="2"/>
        <v>9</v>
      </c>
      <c r="T21" s="10"/>
      <c r="U21" s="31">
        <v>81.88</v>
      </c>
      <c r="V21" s="25">
        <v>6</v>
      </c>
      <c r="W21" s="31">
        <f t="shared" si="1"/>
        <v>79.75022222222222</v>
      </c>
      <c r="X21" s="10"/>
      <c r="Y21" s="10"/>
      <c r="Z21" s="10"/>
      <c r="AA21" s="10"/>
    </row>
    <row r="22" spans="1:28">
      <c r="A22" s="66">
        <v>181165</v>
      </c>
      <c r="B22" s="25">
        <v>65</v>
      </c>
      <c r="C22" s="25">
        <v>2</v>
      </c>
      <c r="D22" s="25">
        <v>83</v>
      </c>
      <c r="E22" s="25">
        <v>1</v>
      </c>
      <c r="F22" s="25">
        <v>80</v>
      </c>
      <c r="G22" s="25">
        <v>3</v>
      </c>
      <c r="H22" s="25">
        <v>79</v>
      </c>
      <c r="I22" s="25">
        <v>1</v>
      </c>
      <c r="J22" s="25"/>
      <c r="K22" s="25"/>
      <c r="L22" s="25"/>
      <c r="M22" s="25"/>
      <c r="N22" s="25"/>
      <c r="O22" s="25"/>
      <c r="P22" s="25"/>
      <c r="Q22" s="25"/>
      <c r="R22" s="31">
        <f t="shared" si="0"/>
        <v>76</v>
      </c>
      <c r="S22" s="25">
        <f t="shared" si="2"/>
        <v>7</v>
      </c>
      <c r="T22" s="25"/>
      <c r="U22" s="31">
        <v>82.16</v>
      </c>
      <c r="V22" s="25">
        <v>6</v>
      </c>
      <c r="W22" s="31">
        <f t="shared" si="1"/>
        <v>79.695999999999998</v>
      </c>
      <c r="X22" s="10"/>
      <c r="Y22" s="10"/>
      <c r="Z22" s="10"/>
      <c r="AA22" s="10"/>
    </row>
    <row r="23" spans="1:28">
      <c r="A23" s="66">
        <v>201265</v>
      </c>
      <c r="B23" s="5">
        <v>85</v>
      </c>
      <c r="C23" s="5">
        <v>2</v>
      </c>
      <c r="D23" s="5">
        <v>81</v>
      </c>
      <c r="E23" s="5">
        <v>2</v>
      </c>
      <c r="F23" s="5">
        <v>68</v>
      </c>
      <c r="G23" s="5">
        <v>1</v>
      </c>
      <c r="H23" s="5">
        <v>82</v>
      </c>
      <c r="I23" s="5">
        <v>1</v>
      </c>
      <c r="J23" s="5">
        <v>83</v>
      </c>
      <c r="K23" s="5">
        <v>1</v>
      </c>
      <c r="L23" s="5">
        <v>70</v>
      </c>
      <c r="M23" s="5">
        <v>1</v>
      </c>
      <c r="N23" s="5">
        <v>83</v>
      </c>
      <c r="O23" s="5">
        <v>1</v>
      </c>
      <c r="P23" s="44"/>
      <c r="Q23" s="10"/>
      <c r="R23" s="31">
        <f t="shared" si="0"/>
        <v>79.777777777777771</v>
      </c>
      <c r="S23" s="25">
        <f t="shared" si="2"/>
        <v>9</v>
      </c>
      <c r="T23" s="10"/>
      <c r="U23" s="31">
        <v>77.22</v>
      </c>
      <c r="V23" s="25">
        <v>6</v>
      </c>
      <c r="W23" s="31">
        <f t="shared" si="1"/>
        <v>78.243111111111119</v>
      </c>
      <c r="X23" s="22"/>
      <c r="Y23" s="22"/>
      <c r="Z23" s="22"/>
      <c r="AA23" s="22"/>
    </row>
    <row r="24" spans="1:28">
      <c r="A24" s="66">
        <v>201364</v>
      </c>
      <c r="B24" s="5">
        <v>70</v>
      </c>
      <c r="C24" s="5">
        <v>2</v>
      </c>
      <c r="D24" s="5">
        <v>80</v>
      </c>
      <c r="E24" s="5">
        <v>1</v>
      </c>
      <c r="F24" s="5">
        <v>79</v>
      </c>
      <c r="G24" s="5">
        <v>1</v>
      </c>
      <c r="H24" s="5">
        <v>80</v>
      </c>
      <c r="I24" s="5">
        <v>3</v>
      </c>
      <c r="J24" s="5">
        <v>81</v>
      </c>
      <c r="K24" s="5">
        <v>1</v>
      </c>
      <c r="L24" s="5">
        <v>80</v>
      </c>
      <c r="M24" s="5">
        <v>1</v>
      </c>
      <c r="N24" s="10"/>
      <c r="O24" s="10"/>
      <c r="P24" s="10"/>
      <c r="Q24" s="10"/>
      <c r="R24" s="31">
        <f t="shared" si="0"/>
        <v>77.777777777777771</v>
      </c>
      <c r="S24" s="25">
        <f t="shared" si="2"/>
        <v>9</v>
      </c>
      <c r="T24" s="10"/>
      <c r="U24" s="31">
        <v>74.53</v>
      </c>
      <c r="V24" s="25">
        <v>6</v>
      </c>
      <c r="W24" s="31">
        <f t="shared" si="1"/>
        <v>75.829111111111104</v>
      </c>
      <c r="X24" s="10"/>
      <c r="Y24" s="10"/>
      <c r="Z24" s="10"/>
      <c r="AA24" s="10"/>
    </row>
    <row r="25" spans="1:28">
      <c r="A25" s="66">
        <v>201363</v>
      </c>
      <c r="B25" s="5">
        <v>62</v>
      </c>
      <c r="C25" s="5">
        <v>2</v>
      </c>
      <c r="D25" s="5">
        <v>77</v>
      </c>
      <c r="E25" s="5">
        <v>1</v>
      </c>
      <c r="F25" s="5">
        <v>82</v>
      </c>
      <c r="G25" s="5">
        <v>1</v>
      </c>
      <c r="H25" s="5">
        <v>72</v>
      </c>
      <c r="I25" s="5">
        <v>1</v>
      </c>
      <c r="J25" s="10"/>
      <c r="K25" s="10"/>
      <c r="L25" s="10"/>
      <c r="M25" s="10"/>
      <c r="N25" s="10"/>
      <c r="O25" s="10"/>
      <c r="P25" s="10"/>
      <c r="Q25" s="10"/>
      <c r="R25" s="31">
        <f t="shared" si="0"/>
        <v>71</v>
      </c>
      <c r="S25" s="25">
        <f t="shared" si="2"/>
        <v>5</v>
      </c>
      <c r="T25" s="10"/>
      <c r="U25" s="31">
        <v>76.64</v>
      </c>
      <c r="V25" s="25">
        <v>6</v>
      </c>
      <c r="W25" s="31">
        <f t="shared" si="1"/>
        <v>74.384</v>
      </c>
      <c r="X25" s="10"/>
      <c r="Y25" s="10"/>
      <c r="Z25" s="10"/>
      <c r="AA25" s="10"/>
    </row>
    <row r="26" spans="1:28">
      <c r="A26" s="69">
        <v>201263</v>
      </c>
      <c r="B26" s="11">
        <v>75</v>
      </c>
      <c r="C26" s="11">
        <v>2</v>
      </c>
      <c r="D26" s="11">
        <v>79</v>
      </c>
      <c r="E26" s="11">
        <v>2</v>
      </c>
      <c r="F26" s="11">
        <v>74</v>
      </c>
      <c r="G26" s="11">
        <v>1</v>
      </c>
      <c r="H26" s="11">
        <v>76</v>
      </c>
      <c r="I26" s="11">
        <v>2</v>
      </c>
      <c r="J26" s="11">
        <v>72</v>
      </c>
      <c r="K26" s="11">
        <v>1</v>
      </c>
      <c r="L26" s="11">
        <v>84</v>
      </c>
      <c r="M26" s="11">
        <v>1</v>
      </c>
      <c r="N26" s="45"/>
      <c r="O26" s="45"/>
      <c r="P26" s="46"/>
      <c r="Q26" s="45"/>
      <c r="R26" s="47">
        <f t="shared" si="0"/>
        <v>76.666666666666671</v>
      </c>
      <c r="S26" s="48">
        <f t="shared" si="2"/>
        <v>9</v>
      </c>
      <c r="T26" s="45"/>
      <c r="U26" s="47">
        <v>72.28</v>
      </c>
      <c r="V26" s="48">
        <v>6</v>
      </c>
      <c r="W26" s="47">
        <f t="shared" si="1"/>
        <v>74.034666666666681</v>
      </c>
      <c r="X26" s="10"/>
      <c r="Y26" s="10"/>
      <c r="Z26" s="10"/>
      <c r="AA26" s="10"/>
    </row>
    <row r="27" spans="1:28">
      <c r="A27" s="68">
        <v>201357</v>
      </c>
      <c r="B27" s="11">
        <v>70</v>
      </c>
      <c r="C27" s="11">
        <v>2</v>
      </c>
      <c r="D27" s="11">
        <v>72</v>
      </c>
      <c r="E27" s="11">
        <v>1</v>
      </c>
      <c r="F27" s="11">
        <v>74</v>
      </c>
      <c r="G27" s="11">
        <v>2</v>
      </c>
      <c r="H27" s="11">
        <v>80</v>
      </c>
      <c r="I27" s="11">
        <v>1</v>
      </c>
      <c r="J27" s="11">
        <v>79</v>
      </c>
      <c r="K27" s="11">
        <v>2</v>
      </c>
      <c r="L27" s="45"/>
      <c r="M27" s="45"/>
      <c r="N27" s="45"/>
      <c r="O27" s="45"/>
      <c r="P27" s="45"/>
      <c r="Q27" s="45"/>
      <c r="R27" s="47">
        <f t="shared" si="0"/>
        <v>74.75</v>
      </c>
      <c r="S27" s="48">
        <f t="shared" si="2"/>
        <v>8</v>
      </c>
      <c r="T27" s="45"/>
      <c r="U27" s="47">
        <v>72</v>
      </c>
      <c r="V27" s="48">
        <v>6</v>
      </c>
      <c r="W27" s="47">
        <f t="shared" si="1"/>
        <v>73.099999999999994</v>
      </c>
      <c r="X27" s="10"/>
      <c r="Y27" s="10"/>
      <c r="Z27" s="10"/>
      <c r="AA27" s="10"/>
      <c r="AB27" s="56"/>
    </row>
  </sheetData>
  <sortState ref="A3:AB27">
    <sortCondition descending="1" ref="W3:W27"/>
  </sortState>
  <mergeCells count="12">
    <mergeCell ref="AA1:AA2"/>
    <mergeCell ref="U1:U2"/>
    <mergeCell ref="B1:Q1"/>
    <mergeCell ref="R1:R2"/>
    <mergeCell ref="S1:S2"/>
    <mergeCell ref="T1:T2"/>
    <mergeCell ref="A1:A2"/>
    <mergeCell ref="V1:V2"/>
    <mergeCell ref="W1:W2"/>
    <mergeCell ref="X1:X2"/>
    <mergeCell ref="Y1:Y2"/>
    <mergeCell ref="Z1:Z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结构（学硕）</vt:lpstr>
      <vt:lpstr>结构（专硕）</vt:lpstr>
      <vt:lpstr>防灾（学硕）</vt:lpstr>
      <vt:lpstr>防灾（专硕）</vt:lpstr>
      <vt:lpstr>管理</vt:lpstr>
      <vt:lpstr>建造</vt:lpstr>
      <vt:lpstr>桥梁</vt:lpstr>
      <vt:lpstr>岩土</vt:lpstr>
      <vt:lpstr>市政</vt:lpstr>
      <vt:lpstr>力学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郑举乐</dc:creator>
  <cp:lastModifiedBy>Administrator</cp:lastModifiedBy>
  <dcterms:created xsi:type="dcterms:W3CDTF">2015-06-05T18:19:34Z</dcterms:created>
  <dcterms:modified xsi:type="dcterms:W3CDTF">2021-10-12T02:47:21Z</dcterms:modified>
</cp:coreProperties>
</file>