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.PCOS-1709200934\Desktop\220209\学业奖学金\院网发布\第二学年\"/>
    </mc:Choice>
  </mc:AlternateContent>
  <bookViews>
    <workbookView xWindow="2685" yWindow="2880" windowWidth="23265" windowHeight="9375"/>
  </bookViews>
  <sheets>
    <sheet name="岩土（东蒙）" sheetId="6" r:id="rId1"/>
    <sheet name="市政（东蒙）" sheetId="7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6" i="6" l="1"/>
  <c r="Y26" i="6" s="1"/>
  <c r="R13" i="7"/>
  <c r="W13" i="7" s="1"/>
  <c r="R14" i="7"/>
  <c r="S17" i="7"/>
  <c r="R17" i="7"/>
  <c r="W17" i="7" s="1"/>
  <c r="S15" i="7"/>
  <c r="R15" i="7" s="1"/>
  <c r="W15" i="7" s="1"/>
  <c r="W9" i="7"/>
  <c r="W12" i="7"/>
  <c r="W14" i="7"/>
  <c r="Y4" i="6"/>
  <c r="Y7" i="6"/>
  <c r="Y12" i="6"/>
  <c r="Y15" i="6"/>
  <c r="Y16" i="6"/>
  <c r="U10" i="6"/>
  <c r="T10" i="6" s="1"/>
  <c r="Y10" i="6" s="1"/>
  <c r="U7" i="6"/>
  <c r="T7" i="6"/>
  <c r="U6" i="6"/>
  <c r="T6" i="6"/>
  <c r="Y6" i="6" s="1"/>
  <c r="U5" i="6"/>
  <c r="T5" i="6" s="1"/>
  <c r="Y5" i="6" s="1"/>
  <c r="U4" i="6"/>
  <c r="T4" i="6"/>
  <c r="U3" i="6"/>
  <c r="T3" i="6" s="1"/>
  <c r="Y3" i="6" s="1"/>
  <c r="U23" i="6"/>
  <c r="T23" i="6"/>
  <c r="Y23" i="6" s="1"/>
  <c r="U22" i="6"/>
  <c r="T22" i="6" s="1"/>
  <c r="Y22" i="6" s="1"/>
  <c r="U21" i="6"/>
  <c r="T21" i="6" s="1"/>
  <c r="Y21" i="6" s="1"/>
  <c r="U18" i="6"/>
  <c r="T18" i="6" s="1"/>
  <c r="Y18" i="6" s="1"/>
  <c r="T17" i="6"/>
  <c r="Y17" i="6" s="1"/>
  <c r="T11" i="6"/>
  <c r="Y11" i="6" s="1"/>
  <c r="R12" i="7"/>
  <c r="R11" i="7"/>
  <c r="W11" i="7" s="1"/>
  <c r="R10" i="7"/>
  <c r="W10" i="7" s="1"/>
  <c r="R9" i="7"/>
  <c r="U16" i="6"/>
  <c r="T16" i="6" s="1"/>
  <c r="U15" i="6"/>
  <c r="T15" i="6" s="1"/>
  <c r="U14" i="6"/>
  <c r="T14" i="6" s="1"/>
  <c r="Y14" i="6" s="1"/>
  <c r="T13" i="6"/>
  <c r="Y13" i="6" s="1"/>
  <c r="U12" i="6"/>
  <c r="T12" i="6" s="1"/>
  <c r="R3" i="7"/>
  <c r="W3" i="7" s="1"/>
  <c r="U8" i="6" l="1"/>
  <c r="T8" i="6" s="1"/>
  <c r="Y8" i="6" s="1"/>
  <c r="S8" i="7"/>
  <c r="R8" i="7" s="1"/>
  <c r="W8" i="7" s="1"/>
  <c r="S7" i="7"/>
  <c r="R7" i="7" s="1"/>
  <c r="W7" i="7" s="1"/>
  <c r="S6" i="7"/>
  <c r="R6" i="7" s="1"/>
  <c r="W6" i="7" s="1"/>
  <c r="S5" i="7"/>
  <c r="R5" i="7" s="1"/>
  <c r="W5" i="7" s="1"/>
  <c r="T27" i="6"/>
  <c r="Y27" i="6" s="1"/>
  <c r="T25" i="6"/>
  <c r="Y25" i="6" s="1"/>
  <c r="T24" i="6"/>
  <c r="Y24" i="6" s="1"/>
  <c r="T20" i="6"/>
  <c r="Y20" i="6" s="1"/>
  <c r="R4" i="7"/>
  <c r="W4" i="7" s="1"/>
  <c r="T9" i="6"/>
  <c r="Y9" i="6" s="1"/>
  <c r="T19" i="6"/>
  <c r="Y19" i="6" s="1"/>
</calcChain>
</file>

<file path=xl/sharedStrings.xml><?xml version="1.0" encoding="utf-8"?>
<sst xmlns="http://schemas.openxmlformats.org/spreadsheetml/2006/main" count="59" uniqueCount="31">
  <si>
    <t>非学位课各科成绩</t>
  </si>
  <si>
    <t>非学位课规格化成绩</t>
  </si>
  <si>
    <t>非学位课总学分</t>
  </si>
  <si>
    <t>总学分</t>
  </si>
  <si>
    <t>学位课规格化成绩</t>
  </si>
  <si>
    <t>班级</t>
  </si>
  <si>
    <t>综合学习成绩</t>
  </si>
  <si>
    <t>德育分</t>
  </si>
  <si>
    <t>科研分</t>
  </si>
  <si>
    <t>德育分（换算）</t>
  </si>
  <si>
    <t>总得分</t>
  </si>
  <si>
    <t>成绩1</t>
  </si>
  <si>
    <t>学分1</t>
  </si>
  <si>
    <t>成绩2</t>
  </si>
  <si>
    <t>学分2</t>
  </si>
  <si>
    <t>成绩3</t>
  </si>
  <si>
    <t>学分3</t>
  </si>
  <si>
    <t>成绩4</t>
  </si>
  <si>
    <t>学分4</t>
  </si>
  <si>
    <t>成绩5</t>
  </si>
  <si>
    <t>学分5</t>
  </si>
  <si>
    <t>成绩6</t>
  </si>
  <si>
    <t>学分6</t>
  </si>
  <si>
    <t>成绩7</t>
  </si>
  <si>
    <t>学分7</t>
  </si>
  <si>
    <t>成绩8</t>
  </si>
  <si>
    <t>学分8</t>
  </si>
  <si>
    <t>成绩9</t>
  </si>
  <si>
    <t>学分9</t>
  </si>
  <si>
    <t>已修总学分</t>
  </si>
  <si>
    <r>
      <rPr>
        <sz val="11"/>
        <color theme="1"/>
        <rFont val="宋体"/>
        <family val="3"/>
        <charset val="134"/>
      </rPr>
      <t>学号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</si>
</sst>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.00_ "/>
    <numFmt numFmtId="178" formatCode="0.000_);\(0.000\)"/>
    <numFmt numFmtId="179" formatCode="0.000_);[Red]\(0.000\)"/>
  </numFmts>
  <fonts count="11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Arial"/>
      <family val="2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1" xfId="4" applyNumberFormat="1" applyFont="1" applyBorder="1" applyAlignment="1">
      <alignment horizontal="center" vertical="center" wrapText="1"/>
    </xf>
    <xf numFmtId="0" fontId="1" fillId="0" borderId="1" xfId="4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8" fontId="1" fillId="2" borderId="2" xfId="0" applyNumberFormat="1" applyFont="1" applyFill="1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0" xfId="3" applyFont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9" fontId="1" fillId="2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topLeftCell="A13" zoomScale="85" zoomScaleNormal="85" workbookViewId="0">
      <selection activeCell="F37" sqref="F37"/>
    </sheetView>
  </sheetViews>
  <sheetFormatPr defaultColWidth="9" defaultRowHeight="15"/>
  <cols>
    <col min="1" max="1" width="8.875" style="3"/>
  </cols>
  <sheetData>
    <row r="1" spans="1:29" s="1" customFormat="1" ht="15" customHeight="1">
      <c r="A1" s="34" t="s">
        <v>30</v>
      </c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"/>
      <c r="S1" s="4"/>
      <c r="T1" s="30" t="s">
        <v>1</v>
      </c>
      <c r="U1" s="30" t="s">
        <v>2</v>
      </c>
      <c r="V1" s="36" t="s">
        <v>3</v>
      </c>
      <c r="W1" s="30" t="s">
        <v>4</v>
      </c>
      <c r="X1" s="32" t="s">
        <v>5</v>
      </c>
      <c r="Y1" s="30" t="s">
        <v>6</v>
      </c>
      <c r="Z1" s="32" t="s">
        <v>7</v>
      </c>
      <c r="AA1" s="32" t="s">
        <v>8</v>
      </c>
      <c r="AB1" s="26" t="s">
        <v>9</v>
      </c>
      <c r="AC1" s="28" t="s">
        <v>10</v>
      </c>
    </row>
    <row r="2" spans="1:29" s="2" customFormat="1" ht="13.7" customHeight="1">
      <c r="A2" s="35"/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6" t="s">
        <v>22</v>
      </c>
      <c r="N2" s="6" t="s">
        <v>23</v>
      </c>
      <c r="O2" s="6" t="s">
        <v>24</v>
      </c>
      <c r="P2" s="6" t="s">
        <v>25</v>
      </c>
      <c r="Q2" s="6" t="s">
        <v>26</v>
      </c>
      <c r="R2" s="6" t="s">
        <v>27</v>
      </c>
      <c r="S2" s="6" t="s">
        <v>28</v>
      </c>
      <c r="T2" s="31"/>
      <c r="U2" s="27"/>
      <c r="V2" s="33"/>
      <c r="W2" s="31"/>
      <c r="X2" s="33"/>
      <c r="Y2" s="30"/>
      <c r="Z2" s="33"/>
      <c r="AA2" s="33"/>
      <c r="AB2" s="27"/>
      <c r="AC2" s="29"/>
    </row>
    <row r="3" spans="1:29">
      <c r="A3" s="15">
        <v>215059</v>
      </c>
      <c r="B3" s="24">
        <v>75</v>
      </c>
      <c r="C3" s="24">
        <v>2</v>
      </c>
      <c r="D3" s="24">
        <v>75</v>
      </c>
      <c r="E3" s="24">
        <v>3</v>
      </c>
      <c r="F3" s="24">
        <v>83</v>
      </c>
      <c r="G3" s="24">
        <v>2</v>
      </c>
      <c r="H3" s="24">
        <v>71</v>
      </c>
      <c r="I3" s="24">
        <v>3</v>
      </c>
      <c r="J3" s="24">
        <v>69</v>
      </c>
      <c r="K3" s="24">
        <v>1</v>
      </c>
      <c r="L3" s="24">
        <v>67</v>
      </c>
      <c r="M3" s="24">
        <v>1</v>
      </c>
      <c r="N3" s="24">
        <v>73</v>
      </c>
      <c r="O3" s="24">
        <v>3</v>
      </c>
      <c r="P3" s="24"/>
      <c r="Q3" s="24"/>
      <c r="R3" s="24"/>
      <c r="S3" s="24"/>
      <c r="T3" s="24">
        <f>(B3*C3+D3*E3+F3*G3+H3*I3+J3*K3+L3*M3+N3*O3)/U3</f>
        <v>73.933333333333337</v>
      </c>
      <c r="U3" s="24">
        <f>C3+E3+G3+I3+K3+M3+O3</f>
        <v>15</v>
      </c>
      <c r="V3" s="8">
        <v>52</v>
      </c>
      <c r="W3" s="8">
        <v>75.16</v>
      </c>
      <c r="X3" s="8"/>
      <c r="Y3" s="9">
        <f t="shared" ref="Y3:Y27" si="0">0.4*T3+W3*0.6</f>
        <v>74.669333333333327</v>
      </c>
      <c r="Z3" s="8"/>
      <c r="AA3" s="8"/>
      <c r="AB3" s="8"/>
      <c r="AC3" s="8"/>
    </row>
    <row r="4" spans="1:29">
      <c r="A4" s="15">
        <v>215060</v>
      </c>
      <c r="B4" s="24">
        <v>78</v>
      </c>
      <c r="C4" s="25">
        <v>2</v>
      </c>
      <c r="D4" s="24">
        <v>86</v>
      </c>
      <c r="E4" s="24">
        <v>3</v>
      </c>
      <c r="F4" s="24">
        <v>86</v>
      </c>
      <c r="G4" s="24">
        <v>2</v>
      </c>
      <c r="H4" s="24">
        <v>82</v>
      </c>
      <c r="I4" s="24">
        <v>3</v>
      </c>
      <c r="J4" s="24">
        <v>82</v>
      </c>
      <c r="K4" s="24">
        <v>1</v>
      </c>
      <c r="L4" s="24">
        <v>83</v>
      </c>
      <c r="M4" s="24">
        <v>1</v>
      </c>
      <c r="N4" s="24">
        <v>83</v>
      </c>
      <c r="O4" s="24">
        <v>3</v>
      </c>
      <c r="P4" s="24"/>
      <c r="Q4" s="24"/>
      <c r="R4" s="24"/>
      <c r="S4" s="24"/>
      <c r="T4" s="24">
        <f t="shared" ref="T4" si="1">(B4*C4+D4*E4+F4*G4+H4*I4+J4*K4+L4*M4+N4*O4+P4*Q4)/U4</f>
        <v>83.066666666666663</v>
      </c>
      <c r="U4" s="24">
        <f>C4+E4+G4+I4+K4+M4+O4+Q4</f>
        <v>15</v>
      </c>
      <c r="V4" s="9">
        <v>52</v>
      </c>
      <c r="W4" s="9">
        <v>87</v>
      </c>
      <c r="X4" s="9"/>
      <c r="Y4" s="9">
        <f t="shared" si="0"/>
        <v>85.426666666666662</v>
      </c>
      <c r="Z4" s="9"/>
      <c r="AA4" s="9"/>
      <c r="AB4" s="9"/>
      <c r="AC4" s="9"/>
    </row>
    <row r="5" spans="1:29">
      <c r="A5" s="15">
        <v>215061</v>
      </c>
      <c r="B5" s="24">
        <v>81</v>
      </c>
      <c r="C5" s="24">
        <v>2</v>
      </c>
      <c r="D5" s="24">
        <v>82</v>
      </c>
      <c r="E5" s="24">
        <v>3</v>
      </c>
      <c r="F5" s="24">
        <v>88</v>
      </c>
      <c r="G5" s="24">
        <v>2</v>
      </c>
      <c r="H5" s="24">
        <v>82</v>
      </c>
      <c r="I5" s="24">
        <v>3</v>
      </c>
      <c r="J5" s="24">
        <v>82</v>
      </c>
      <c r="K5" s="24">
        <v>1</v>
      </c>
      <c r="L5" s="24">
        <v>83</v>
      </c>
      <c r="M5" s="24">
        <v>1</v>
      </c>
      <c r="N5" s="24">
        <v>77</v>
      </c>
      <c r="O5" s="24">
        <v>3</v>
      </c>
      <c r="P5" s="24"/>
      <c r="Q5" s="24"/>
      <c r="R5" s="24"/>
      <c r="S5" s="24"/>
      <c r="T5" s="24">
        <f>(B5*C5+D5*E5+F5*G5+H5*I5+J5*K5+L5*M5+N5*O5+P5*Q5)/U5</f>
        <v>81.733333333333334</v>
      </c>
      <c r="U5" s="24">
        <f>C5+E5+G5+I5+K5+M5+O5+Q5</f>
        <v>15</v>
      </c>
      <c r="V5" s="9">
        <v>52</v>
      </c>
      <c r="W5" s="9">
        <v>81.03</v>
      </c>
      <c r="X5" s="9"/>
      <c r="Y5" s="9">
        <f t="shared" si="0"/>
        <v>81.311333333333337</v>
      </c>
      <c r="Z5" s="9"/>
      <c r="AA5" s="9"/>
      <c r="AB5" s="9"/>
      <c r="AC5" s="9"/>
    </row>
    <row r="6" spans="1:29">
      <c r="A6" s="15">
        <v>215062</v>
      </c>
      <c r="B6" s="24">
        <v>81</v>
      </c>
      <c r="C6" s="24">
        <v>2</v>
      </c>
      <c r="D6" s="24">
        <v>78</v>
      </c>
      <c r="E6" s="24">
        <v>3</v>
      </c>
      <c r="F6" s="24">
        <v>81</v>
      </c>
      <c r="G6" s="24">
        <v>2</v>
      </c>
      <c r="H6" s="24">
        <v>82</v>
      </c>
      <c r="I6" s="24">
        <v>3</v>
      </c>
      <c r="J6" s="24">
        <v>82</v>
      </c>
      <c r="K6" s="24">
        <v>1</v>
      </c>
      <c r="L6" s="24">
        <v>80</v>
      </c>
      <c r="M6" s="24">
        <v>1</v>
      </c>
      <c r="N6" s="24">
        <v>71</v>
      </c>
      <c r="O6" s="24">
        <v>3</v>
      </c>
      <c r="P6" s="24"/>
      <c r="Q6" s="24"/>
      <c r="R6" s="24"/>
      <c r="S6" s="24"/>
      <c r="T6" s="24">
        <f>(B6*C6+D6*E6+F6*G6+H6*I6+J6*K6+L6*M6+N6*O6+P6*Q6)/U6</f>
        <v>78.599999999999994</v>
      </c>
      <c r="U6" s="24">
        <f>C6+E6+G6+I6+K6+M6+O6+Q6</f>
        <v>15</v>
      </c>
      <c r="V6" s="9">
        <v>52</v>
      </c>
      <c r="W6" s="9">
        <v>78.05</v>
      </c>
      <c r="X6" s="9"/>
      <c r="Y6" s="9">
        <f t="shared" si="0"/>
        <v>78.27</v>
      </c>
      <c r="Z6" s="9"/>
      <c r="AA6" s="9"/>
      <c r="AB6" s="9"/>
      <c r="AC6" s="9"/>
    </row>
    <row r="7" spans="1:29">
      <c r="A7" s="15">
        <v>215063</v>
      </c>
      <c r="B7" s="24">
        <v>80</v>
      </c>
      <c r="C7" s="24">
        <v>2</v>
      </c>
      <c r="D7" s="24">
        <v>76</v>
      </c>
      <c r="E7" s="24">
        <v>3</v>
      </c>
      <c r="F7" s="24">
        <v>81</v>
      </c>
      <c r="G7" s="24">
        <v>2</v>
      </c>
      <c r="H7" s="24">
        <v>81</v>
      </c>
      <c r="I7" s="24">
        <v>3</v>
      </c>
      <c r="J7" s="24">
        <v>72</v>
      </c>
      <c r="K7" s="24">
        <v>1</v>
      </c>
      <c r="L7" s="24">
        <v>76</v>
      </c>
      <c r="M7" s="24">
        <v>1</v>
      </c>
      <c r="N7" s="24">
        <v>76</v>
      </c>
      <c r="O7" s="24">
        <v>3</v>
      </c>
      <c r="P7" s="24"/>
      <c r="Q7" s="24"/>
      <c r="R7" s="24"/>
      <c r="S7" s="24"/>
      <c r="T7" s="24">
        <f>(B7*C7+D7*E7+F7*G7+H7*I7+J7*K7+L7*M7+N7*O7+P7*Q7)/U7</f>
        <v>77.933333333333337</v>
      </c>
      <c r="U7" s="24">
        <f>C7+E7+G7+I7+K7+M7+O7+Q7</f>
        <v>15</v>
      </c>
      <c r="V7" s="9">
        <v>52</v>
      </c>
      <c r="W7" s="9">
        <v>79.290000000000006</v>
      </c>
      <c r="X7" s="9"/>
      <c r="Y7" s="9">
        <f t="shared" si="0"/>
        <v>78.747333333333344</v>
      </c>
      <c r="Z7" s="9"/>
      <c r="AA7" s="9"/>
      <c r="AB7" s="9"/>
      <c r="AC7" s="9"/>
    </row>
    <row r="8" spans="1:29">
      <c r="A8" s="15">
        <v>215064</v>
      </c>
      <c r="B8" s="24">
        <v>80</v>
      </c>
      <c r="C8" s="24">
        <v>2</v>
      </c>
      <c r="D8" s="24">
        <v>74</v>
      </c>
      <c r="E8" s="24">
        <v>3</v>
      </c>
      <c r="F8" s="24">
        <v>63</v>
      </c>
      <c r="G8" s="24">
        <v>2</v>
      </c>
      <c r="H8" s="24">
        <v>77</v>
      </c>
      <c r="I8" s="24">
        <v>3</v>
      </c>
      <c r="J8" s="24">
        <v>78</v>
      </c>
      <c r="K8" s="24">
        <v>1</v>
      </c>
      <c r="L8" s="24">
        <v>72</v>
      </c>
      <c r="M8" s="24">
        <v>1</v>
      </c>
      <c r="N8" s="24">
        <v>79</v>
      </c>
      <c r="O8" s="24">
        <v>3</v>
      </c>
      <c r="P8" s="24"/>
      <c r="Q8" s="24"/>
      <c r="R8" s="24"/>
      <c r="S8" s="24"/>
      <c r="T8" s="24">
        <f>(B8*C8+D8*E8+F8*G8+H8*I8+J8*K8+L8*M8+N8*O8)/U8</f>
        <v>75.066666666666663</v>
      </c>
      <c r="U8" s="24">
        <f>(O8+M8+K8+I8+G8+E8+C8)</f>
        <v>15</v>
      </c>
      <c r="V8" s="24">
        <v>52</v>
      </c>
      <c r="W8" s="24">
        <v>77.27</v>
      </c>
      <c r="X8" s="9"/>
      <c r="Y8" s="9">
        <f t="shared" si="0"/>
        <v>76.388666666666666</v>
      </c>
      <c r="Z8" s="9"/>
      <c r="AA8" s="9"/>
      <c r="AB8" s="9"/>
      <c r="AC8" s="9"/>
    </row>
    <row r="9" spans="1:29">
      <c r="A9" s="15">
        <v>215065</v>
      </c>
      <c r="B9" s="9">
        <v>84</v>
      </c>
      <c r="C9" s="9">
        <v>2</v>
      </c>
      <c r="D9" s="9">
        <v>88</v>
      </c>
      <c r="E9" s="9">
        <v>3</v>
      </c>
      <c r="F9" s="9">
        <v>87</v>
      </c>
      <c r="G9" s="9">
        <v>2</v>
      </c>
      <c r="H9" s="9">
        <v>80</v>
      </c>
      <c r="I9" s="9">
        <v>3</v>
      </c>
      <c r="J9" s="9">
        <v>80</v>
      </c>
      <c r="K9" s="9">
        <v>1</v>
      </c>
      <c r="L9" s="9">
        <v>81</v>
      </c>
      <c r="M9" s="9">
        <v>1</v>
      </c>
      <c r="N9" s="9">
        <v>82</v>
      </c>
      <c r="O9" s="9">
        <v>3</v>
      </c>
      <c r="P9" s="9"/>
      <c r="Q9" s="9"/>
      <c r="R9" s="9"/>
      <c r="S9" s="9"/>
      <c r="T9" s="9">
        <f t="shared" ref="T9" si="2">(B9*C9+D9*E9+F9*G9+H9*I9+J9*K9+L9*M9+N9*O9+P9*Q9)/U9</f>
        <v>83.533333333333331</v>
      </c>
      <c r="U9" s="9">
        <v>15</v>
      </c>
      <c r="V9" s="24">
        <v>52</v>
      </c>
      <c r="W9" s="9">
        <v>81.86</v>
      </c>
      <c r="X9" s="9"/>
      <c r="Y9" s="9">
        <f t="shared" si="0"/>
        <v>82.529333333333341</v>
      </c>
      <c r="Z9" s="9"/>
      <c r="AA9" s="9"/>
      <c r="AB9" s="9"/>
      <c r="AC9" s="9"/>
    </row>
    <row r="10" spans="1:29">
      <c r="A10" s="15">
        <v>215066</v>
      </c>
      <c r="B10" s="24">
        <v>80</v>
      </c>
      <c r="C10" s="24">
        <v>2</v>
      </c>
      <c r="D10" s="24">
        <v>77</v>
      </c>
      <c r="E10" s="24">
        <v>3</v>
      </c>
      <c r="F10" s="24">
        <v>87</v>
      </c>
      <c r="G10" s="24">
        <v>2</v>
      </c>
      <c r="H10" s="24">
        <v>71</v>
      </c>
      <c r="I10" s="24">
        <v>3</v>
      </c>
      <c r="J10" s="24">
        <v>82</v>
      </c>
      <c r="K10" s="24">
        <v>1</v>
      </c>
      <c r="L10" s="24">
        <v>70</v>
      </c>
      <c r="M10" s="24">
        <v>1</v>
      </c>
      <c r="N10" s="24">
        <v>76</v>
      </c>
      <c r="O10" s="24">
        <v>3</v>
      </c>
      <c r="P10" s="24"/>
      <c r="Q10" s="24"/>
      <c r="R10" s="24"/>
      <c r="S10" s="24"/>
      <c r="T10" s="24">
        <f>(B10*C10+D10*E10+F10*G10+H10*I10+J10*K10+L10*M10+N10*O10)/U10</f>
        <v>77.2</v>
      </c>
      <c r="U10" s="24">
        <f>C10+E10+G10+I10+K10+M10+O10</f>
        <v>15</v>
      </c>
      <c r="V10" s="24">
        <v>52</v>
      </c>
      <c r="W10" s="9">
        <v>75.790000000000006</v>
      </c>
      <c r="X10" s="9"/>
      <c r="Y10" s="9">
        <f t="shared" si="0"/>
        <v>76.354000000000013</v>
      </c>
      <c r="Z10" s="9"/>
      <c r="AA10" s="9"/>
      <c r="AB10" s="9"/>
      <c r="AC10" s="9"/>
    </row>
    <row r="11" spans="1:29">
      <c r="A11" s="15">
        <v>215067</v>
      </c>
      <c r="B11" s="24">
        <v>81</v>
      </c>
      <c r="C11" s="24">
        <v>2</v>
      </c>
      <c r="D11" s="24">
        <v>74</v>
      </c>
      <c r="E11" s="24">
        <v>3</v>
      </c>
      <c r="F11" s="24">
        <v>73</v>
      </c>
      <c r="G11" s="24">
        <v>2</v>
      </c>
      <c r="H11" s="24">
        <v>79</v>
      </c>
      <c r="I11" s="24">
        <v>3</v>
      </c>
      <c r="J11" s="24">
        <v>81</v>
      </c>
      <c r="K11" s="24">
        <v>1</v>
      </c>
      <c r="L11" s="24">
        <v>86</v>
      </c>
      <c r="M11" s="24">
        <v>1</v>
      </c>
      <c r="N11" s="24">
        <v>84</v>
      </c>
      <c r="O11" s="24">
        <v>3</v>
      </c>
      <c r="P11" s="24"/>
      <c r="Q11" s="24"/>
      <c r="R11" s="24"/>
      <c r="S11" s="24"/>
      <c r="T11" s="24">
        <f t="shared" ref="T11" si="3">(B11*C11+D11*E11+F11*G11+H11*I11+J11*K11+L11*M11+N11*O11+P11*Q11)/U11</f>
        <v>79.066666666666663</v>
      </c>
      <c r="U11" s="24">
        <v>15</v>
      </c>
      <c r="V11" s="24">
        <v>52</v>
      </c>
      <c r="W11" s="24">
        <v>80.650000000000006</v>
      </c>
      <c r="X11" s="9"/>
      <c r="Y11" s="9">
        <f t="shared" si="0"/>
        <v>80.016666666666666</v>
      </c>
      <c r="Z11" s="9"/>
      <c r="AA11" s="9"/>
      <c r="AB11" s="9"/>
      <c r="AC11" s="9"/>
    </row>
    <row r="12" spans="1:29">
      <c r="A12" s="15">
        <v>215068</v>
      </c>
      <c r="B12" s="24">
        <v>84</v>
      </c>
      <c r="C12" s="24">
        <v>2</v>
      </c>
      <c r="D12" s="24">
        <v>86</v>
      </c>
      <c r="E12" s="24">
        <v>3</v>
      </c>
      <c r="F12" s="24">
        <v>88</v>
      </c>
      <c r="G12" s="24">
        <v>2</v>
      </c>
      <c r="H12" s="24">
        <v>86</v>
      </c>
      <c r="I12" s="24">
        <v>3</v>
      </c>
      <c r="J12" s="24">
        <v>82</v>
      </c>
      <c r="K12" s="24">
        <v>1</v>
      </c>
      <c r="L12" s="24">
        <v>80</v>
      </c>
      <c r="M12" s="24">
        <v>1</v>
      </c>
      <c r="N12" s="24">
        <v>89</v>
      </c>
      <c r="O12" s="24">
        <v>3</v>
      </c>
      <c r="P12" s="24"/>
      <c r="Q12" s="24"/>
      <c r="R12" s="24"/>
      <c r="S12" s="24"/>
      <c r="T12" s="24">
        <f>(B12*C12+D12*E12+F12*G12+H12*I12+J12*K12+L12*M12+N12*O12+P12*Q12)/U12</f>
        <v>85.933333333333337</v>
      </c>
      <c r="U12" s="24">
        <f>C9+E9+G9+I9+K9+M9+O9+Q9</f>
        <v>15</v>
      </c>
      <c r="V12" s="24">
        <v>52</v>
      </c>
      <c r="W12" s="24">
        <v>85.22</v>
      </c>
      <c r="X12" s="9"/>
      <c r="Y12" s="9">
        <f t="shared" si="0"/>
        <v>85.50533333333334</v>
      </c>
      <c r="Z12" s="9"/>
      <c r="AA12" s="9"/>
      <c r="AB12" s="9"/>
      <c r="AC12" s="9"/>
    </row>
    <row r="13" spans="1:29">
      <c r="A13" s="15">
        <v>215069</v>
      </c>
      <c r="B13" s="24">
        <v>78</v>
      </c>
      <c r="C13" s="24">
        <v>2</v>
      </c>
      <c r="D13" s="24">
        <v>74</v>
      </c>
      <c r="E13" s="24">
        <v>3</v>
      </c>
      <c r="F13" s="24">
        <v>87</v>
      </c>
      <c r="G13" s="24">
        <v>2</v>
      </c>
      <c r="H13" s="24">
        <v>69</v>
      </c>
      <c r="I13" s="24">
        <v>3</v>
      </c>
      <c r="J13" s="24">
        <v>79</v>
      </c>
      <c r="K13" s="24">
        <v>1</v>
      </c>
      <c r="L13" s="24">
        <v>76</v>
      </c>
      <c r="M13" s="24">
        <v>1</v>
      </c>
      <c r="N13" s="24">
        <v>73</v>
      </c>
      <c r="O13" s="24">
        <v>3</v>
      </c>
      <c r="P13" s="24"/>
      <c r="Q13" s="24"/>
      <c r="R13" s="24"/>
      <c r="S13" s="24"/>
      <c r="T13" s="24">
        <f>(B13*C13+D13*E13+F13*G13+H13*I13+J13*K13+L13*M13+N13*O13+P13*Q13)/U13</f>
        <v>75.533333333333331</v>
      </c>
      <c r="U13" s="24">
        <v>15</v>
      </c>
      <c r="V13" s="24">
        <v>52</v>
      </c>
      <c r="W13" s="24">
        <v>77.53</v>
      </c>
      <c r="X13" s="9"/>
      <c r="Y13" s="9">
        <f t="shared" si="0"/>
        <v>76.731333333333339</v>
      </c>
      <c r="Z13" s="9"/>
      <c r="AA13" s="9"/>
      <c r="AB13" s="9"/>
      <c r="AC13" s="9"/>
    </row>
    <row r="14" spans="1:29">
      <c r="A14" s="15">
        <v>215070</v>
      </c>
      <c r="B14" s="24">
        <v>84</v>
      </c>
      <c r="C14" s="24">
        <v>2</v>
      </c>
      <c r="D14" s="24">
        <v>77</v>
      </c>
      <c r="E14" s="24">
        <v>3</v>
      </c>
      <c r="F14" s="24">
        <v>87</v>
      </c>
      <c r="G14" s="24">
        <v>2</v>
      </c>
      <c r="H14" s="24">
        <v>85</v>
      </c>
      <c r="I14" s="24">
        <v>3</v>
      </c>
      <c r="J14" s="24">
        <v>79</v>
      </c>
      <c r="K14" s="24">
        <v>1</v>
      </c>
      <c r="L14" s="24">
        <v>82</v>
      </c>
      <c r="M14" s="24">
        <v>1</v>
      </c>
      <c r="N14" s="24">
        <v>77</v>
      </c>
      <c r="O14" s="24">
        <v>3</v>
      </c>
      <c r="P14" s="24"/>
      <c r="Q14" s="24"/>
      <c r="R14" s="24"/>
      <c r="S14" s="24"/>
      <c r="T14" s="24">
        <f t="shared" ref="T14" si="4">(B14*C14+D14*E14+F14*G14+H14*I14+J14*K14+L14*M14+N14*O14+P14*Q14)/U14</f>
        <v>81.333333333333329</v>
      </c>
      <c r="U14" s="24">
        <f t="shared" ref="U14" si="5">C14+E14+G14+I14+K14+M14+O14+Q14</f>
        <v>15</v>
      </c>
      <c r="V14" s="24">
        <v>52</v>
      </c>
      <c r="W14" s="24">
        <v>83.76</v>
      </c>
      <c r="X14" s="9"/>
      <c r="Y14" s="9">
        <f t="shared" si="0"/>
        <v>82.789333333333332</v>
      </c>
      <c r="Z14" s="9"/>
      <c r="AA14" s="9"/>
      <c r="AB14" s="9"/>
      <c r="AC14" s="9"/>
    </row>
    <row r="15" spans="1:29">
      <c r="A15" s="15">
        <v>215071</v>
      </c>
      <c r="B15" s="24">
        <v>87</v>
      </c>
      <c r="C15" s="24">
        <v>2</v>
      </c>
      <c r="D15" s="24">
        <v>78</v>
      </c>
      <c r="E15" s="24">
        <v>3</v>
      </c>
      <c r="F15" s="24">
        <v>88</v>
      </c>
      <c r="G15" s="24">
        <v>2</v>
      </c>
      <c r="H15" s="24">
        <v>84</v>
      </c>
      <c r="I15" s="24">
        <v>3</v>
      </c>
      <c r="J15" s="24">
        <v>79</v>
      </c>
      <c r="K15" s="24">
        <v>1</v>
      </c>
      <c r="L15" s="24">
        <v>75</v>
      </c>
      <c r="M15" s="24">
        <v>1</v>
      </c>
      <c r="N15" s="24">
        <v>78</v>
      </c>
      <c r="O15" s="24">
        <v>3</v>
      </c>
      <c r="P15" s="24"/>
      <c r="Q15" s="24"/>
      <c r="R15" s="24"/>
      <c r="S15" s="24"/>
      <c r="T15" s="24">
        <f>(B15*C15+D15*E15+F15*G15+H15*I15+J15*K15+L15*M15+N15*O15)/U15</f>
        <v>81.599999999999994</v>
      </c>
      <c r="U15" s="24">
        <f>SUM(C15,E15,G15,I15,K15,M15,O15)</f>
        <v>15</v>
      </c>
      <c r="V15" s="24">
        <v>52</v>
      </c>
      <c r="W15" s="24">
        <v>82.27</v>
      </c>
      <c r="X15" s="9"/>
      <c r="Y15" s="9">
        <f t="shared" si="0"/>
        <v>82.001999999999995</v>
      </c>
      <c r="Z15" s="9"/>
      <c r="AA15" s="9"/>
      <c r="AB15" s="9"/>
      <c r="AC15" s="9"/>
    </row>
    <row r="16" spans="1:29">
      <c r="A16" s="15">
        <v>215072</v>
      </c>
      <c r="B16" s="24">
        <v>80</v>
      </c>
      <c r="C16" s="24">
        <v>2</v>
      </c>
      <c r="D16" s="24">
        <v>75</v>
      </c>
      <c r="E16" s="24">
        <v>3</v>
      </c>
      <c r="F16" s="24">
        <v>87</v>
      </c>
      <c r="G16" s="24">
        <v>2</v>
      </c>
      <c r="H16" s="24">
        <v>83</v>
      </c>
      <c r="I16" s="24">
        <v>3</v>
      </c>
      <c r="J16" s="24">
        <v>81</v>
      </c>
      <c r="K16" s="24">
        <v>1</v>
      </c>
      <c r="L16" s="24">
        <v>77</v>
      </c>
      <c r="M16" s="24">
        <v>1</v>
      </c>
      <c r="N16" s="24">
        <v>79</v>
      </c>
      <c r="O16" s="24">
        <v>3</v>
      </c>
      <c r="P16" s="24"/>
      <c r="Q16" s="24"/>
      <c r="R16" s="24"/>
      <c r="S16" s="24"/>
      <c r="T16" s="24">
        <f t="shared" ref="T16" si="6">(B16*C16+D16*E16+F16*G16+H16*I16+J16*K16+L16*M16+N16*O16+P16*Q16)/U16</f>
        <v>80.2</v>
      </c>
      <c r="U16" s="24">
        <f t="shared" ref="U16" si="7">C16+E16+G16+I16+K16+M16+O16+Q16</f>
        <v>15</v>
      </c>
      <c r="V16" s="24">
        <v>52</v>
      </c>
      <c r="W16" s="24">
        <v>79.86</v>
      </c>
      <c r="X16" s="9"/>
      <c r="Y16" s="9">
        <f t="shared" si="0"/>
        <v>79.996000000000009</v>
      </c>
      <c r="Z16" s="9"/>
      <c r="AA16" s="9"/>
      <c r="AB16" s="9"/>
      <c r="AC16" s="9"/>
    </row>
    <row r="17" spans="1:29">
      <c r="A17" s="15">
        <v>215073</v>
      </c>
      <c r="B17" s="24">
        <v>75</v>
      </c>
      <c r="C17" s="24">
        <v>2</v>
      </c>
      <c r="D17" s="24">
        <v>76</v>
      </c>
      <c r="E17" s="24">
        <v>3</v>
      </c>
      <c r="F17" s="24">
        <v>67</v>
      </c>
      <c r="G17" s="24">
        <v>2</v>
      </c>
      <c r="H17" s="24">
        <v>75</v>
      </c>
      <c r="I17" s="24">
        <v>3</v>
      </c>
      <c r="J17" s="24">
        <v>73</v>
      </c>
      <c r="K17" s="24">
        <v>1</v>
      </c>
      <c r="L17" s="24">
        <v>73</v>
      </c>
      <c r="M17" s="24">
        <v>1</v>
      </c>
      <c r="N17" s="24">
        <v>79</v>
      </c>
      <c r="O17" s="24">
        <v>3</v>
      </c>
      <c r="P17" s="24"/>
      <c r="Q17" s="24"/>
      <c r="R17" s="24"/>
      <c r="S17" s="24"/>
      <c r="T17" s="24">
        <f>(B17*C17+D17*E17+F17*G17+H17*I17+J17*K17+L17*M17+N17*O17+P17*Q17)/U17</f>
        <v>74.666666666666671</v>
      </c>
      <c r="U17" s="24">
        <v>15</v>
      </c>
      <c r="V17" s="24">
        <v>52</v>
      </c>
      <c r="W17" s="24">
        <v>75.87</v>
      </c>
      <c r="X17" s="9"/>
      <c r="Y17" s="9">
        <f t="shared" si="0"/>
        <v>75.388666666666666</v>
      </c>
      <c r="Z17" s="9"/>
      <c r="AA17" s="9"/>
      <c r="AB17" s="9"/>
      <c r="AC17" s="9"/>
    </row>
    <row r="18" spans="1:29">
      <c r="A18" s="15">
        <v>215074</v>
      </c>
      <c r="B18" s="24">
        <v>56</v>
      </c>
      <c r="C18" s="24">
        <v>2</v>
      </c>
      <c r="D18" s="24">
        <v>86</v>
      </c>
      <c r="E18" s="24">
        <v>3</v>
      </c>
      <c r="F18" s="24">
        <v>88</v>
      </c>
      <c r="G18" s="24">
        <v>2</v>
      </c>
      <c r="H18" s="24">
        <v>87</v>
      </c>
      <c r="I18" s="24">
        <v>3</v>
      </c>
      <c r="J18" s="24">
        <v>82</v>
      </c>
      <c r="K18" s="24">
        <v>1</v>
      </c>
      <c r="L18" s="24">
        <v>79</v>
      </c>
      <c r="M18" s="24">
        <v>1</v>
      </c>
      <c r="N18" s="24">
        <v>85</v>
      </c>
      <c r="O18" s="24">
        <v>3</v>
      </c>
      <c r="P18" s="24"/>
      <c r="Q18" s="24"/>
      <c r="R18" s="24"/>
      <c r="S18" s="24"/>
      <c r="T18" s="24">
        <f>(B18*C18+D18*E18+F18*G18+H18*I18+J18*K18+L18*M18+N18*O18+P18*Q18)/U18</f>
        <v>81.533333333333331</v>
      </c>
      <c r="U18" s="24">
        <f>C18+E18+G18+I18+K18+M18+O18+Q18</f>
        <v>15</v>
      </c>
      <c r="V18" s="24">
        <v>52</v>
      </c>
      <c r="W18" s="24">
        <v>84.03</v>
      </c>
      <c r="X18" s="9"/>
      <c r="Y18" s="9">
        <f t="shared" si="0"/>
        <v>83.031333333333336</v>
      </c>
      <c r="Z18" s="9"/>
      <c r="AA18" s="9"/>
      <c r="AB18" s="9"/>
      <c r="AC18" s="9"/>
    </row>
    <row r="19" spans="1:29">
      <c r="A19" s="15">
        <v>215075</v>
      </c>
      <c r="B19" s="9">
        <v>77</v>
      </c>
      <c r="C19" s="9">
        <v>2</v>
      </c>
      <c r="D19" s="9">
        <v>76</v>
      </c>
      <c r="E19" s="9">
        <v>3</v>
      </c>
      <c r="F19" s="9">
        <v>82</v>
      </c>
      <c r="G19" s="9">
        <v>2</v>
      </c>
      <c r="H19" s="9">
        <v>85</v>
      </c>
      <c r="I19" s="9">
        <v>3</v>
      </c>
      <c r="J19" s="9">
        <v>74</v>
      </c>
      <c r="K19" s="9">
        <v>1</v>
      </c>
      <c r="L19" s="9">
        <v>77</v>
      </c>
      <c r="M19" s="9">
        <v>1</v>
      </c>
      <c r="N19" s="9">
        <v>84</v>
      </c>
      <c r="O19" s="9">
        <v>3</v>
      </c>
      <c r="P19" s="9"/>
      <c r="Q19" s="9"/>
      <c r="R19" s="9"/>
      <c r="S19" s="9"/>
      <c r="T19" s="9">
        <f t="shared" ref="T19" si="8">(B19*C19+D19*E19+F19*G19+H19*I19+J19*K19+L19*M19+N19*O19+P19*Q19)/U19</f>
        <v>80.266666666666666</v>
      </c>
      <c r="U19" s="9">
        <v>15</v>
      </c>
      <c r="V19" s="24">
        <v>52</v>
      </c>
      <c r="W19" s="9">
        <v>78.97</v>
      </c>
      <c r="X19" s="9"/>
      <c r="Y19" s="9">
        <f t="shared" si="0"/>
        <v>79.48866666666666</v>
      </c>
      <c r="Z19" s="9"/>
      <c r="AA19" s="9"/>
      <c r="AB19" s="9"/>
      <c r="AC19" s="9"/>
    </row>
    <row r="20" spans="1:29">
      <c r="A20" s="15">
        <v>215076</v>
      </c>
      <c r="B20" s="14">
        <v>83</v>
      </c>
      <c r="C20" s="14">
        <v>2</v>
      </c>
      <c r="D20" s="14">
        <v>84</v>
      </c>
      <c r="E20" s="14">
        <v>3</v>
      </c>
      <c r="F20" s="14">
        <v>70</v>
      </c>
      <c r="G20" s="14">
        <v>2</v>
      </c>
      <c r="H20" s="14">
        <v>83</v>
      </c>
      <c r="I20" s="14">
        <v>3</v>
      </c>
      <c r="J20" s="14">
        <v>64</v>
      </c>
      <c r="K20" s="14">
        <v>1</v>
      </c>
      <c r="L20" s="14">
        <v>81</v>
      </c>
      <c r="M20" s="14">
        <v>1</v>
      </c>
      <c r="N20" s="14">
        <v>88</v>
      </c>
      <c r="O20" s="14">
        <v>3</v>
      </c>
      <c r="P20" s="14"/>
      <c r="Q20" s="14"/>
      <c r="R20" s="14"/>
      <c r="S20" s="14"/>
      <c r="T20" s="14">
        <f>(B20*C20+D20*E20+F20*G20+H20*I20+J20*K20+L20*M20+N20*O20+P20*Q20)/U20</f>
        <v>81.066666666666663</v>
      </c>
      <c r="U20" s="9">
        <v>15</v>
      </c>
      <c r="V20" s="24">
        <v>52</v>
      </c>
      <c r="W20" s="14">
        <v>82.08</v>
      </c>
      <c r="X20" s="9"/>
      <c r="Y20" s="9">
        <f t="shared" si="0"/>
        <v>81.674666666666667</v>
      </c>
      <c r="Z20" s="9"/>
      <c r="AA20" s="9"/>
      <c r="AB20" s="9"/>
      <c r="AC20" s="9"/>
    </row>
    <row r="21" spans="1:29">
      <c r="A21" s="15">
        <v>215077</v>
      </c>
      <c r="B21" s="24">
        <v>81</v>
      </c>
      <c r="C21" s="24">
        <v>2</v>
      </c>
      <c r="D21" s="24">
        <v>76</v>
      </c>
      <c r="E21" s="24">
        <v>3</v>
      </c>
      <c r="F21" s="24">
        <v>78</v>
      </c>
      <c r="G21" s="24">
        <v>2</v>
      </c>
      <c r="H21" s="24">
        <v>75</v>
      </c>
      <c r="I21" s="24">
        <v>3</v>
      </c>
      <c r="J21" s="24">
        <v>77</v>
      </c>
      <c r="K21" s="24">
        <v>1</v>
      </c>
      <c r="L21" s="24">
        <v>72</v>
      </c>
      <c r="M21" s="24">
        <v>1</v>
      </c>
      <c r="N21" s="24">
        <v>81</v>
      </c>
      <c r="O21" s="24">
        <v>3</v>
      </c>
      <c r="P21" s="24"/>
      <c r="Q21" s="24"/>
      <c r="R21" s="24"/>
      <c r="S21" s="24"/>
      <c r="T21" s="24">
        <f>(B21*C21+D21*E21+F21*G21+H21*I21+J21*K21+L21*M21+N21*O21+P21*Q21)/U21</f>
        <v>77.533333333333331</v>
      </c>
      <c r="U21" s="24">
        <f>C21+E21+G21+I21+K21+M21+O21</f>
        <v>15</v>
      </c>
      <c r="V21" s="24">
        <v>52</v>
      </c>
      <c r="W21" s="24">
        <v>78.150000000000006</v>
      </c>
      <c r="X21" s="9"/>
      <c r="Y21" s="9">
        <f t="shared" si="0"/>
        <v>77.903333333333336</v>
      </c>
      <c r="Z21" s="9"/>
      <c r="AA21" s="9"/>
      <c r="AB21" s="9"/>
      <c r="AC21" s="9"/>
    </row>
    <row r="22" spans="1:29">
      <c r="A22" s="15">
        <v>215078</v>
      </c>
      <c r="B22" s="24">
        <v>77</v>
      </c>
      <c r="C22" s="24">
        <v>2</v>
      </c>
      <c r="D22" s="24">
        <v>74</v>
      </c>
      <c r="E22" s="24">
        <v>3</v>
      </c>
      <c r="F22" s="24">
        <v>71</v>
      </c>
      <c r="G22" s="24">
        <v>2</v>
      </c>
      <c r="H22" s="24">
        <v>72</v>
      </c>
      <c r="I22" s="24">
        <v>3</v>
      </c>
      <c r="J22" s="24">
        <v>75</v>
      </c>
      <c r="K22" s="24">
        <v>1</v>
      </c>
      <c r="L22" s="24">
        <v>76</v>
      </c>
      <c r="M22" s="24">
        <v>1</v>
      </c>
      <c r="N22" s="24">
        <v>75</v>
      </c>
      <c r="O22" s="24">
        <v>3</v>
      </c>
      <c r="P22" s="24"/>
      <c r="Q22" s="24"/>
      <c r="R22" s="24"/>
      <c r="S22" s="24"/>
      <c r="T22" s="24">
        <f t="shared" ref="T22:T23" si="9">(B22*C22+D22*E22+F22*G22+H22*I22+J22*K22+L22*M22+N22*O22+P22*Q22)/U22</f>
        <v>74</v>
      </c>
      <c r="U22" s="24">
        <f t="shared" ref="U22" si="10">C22+E22+G22+I22+K22+M22+O22+Q22</f>
        <v>15</v>
      </c>
      <c r="V22" s="24">
        <v>52</v>
      </c>
      <c r="W22" s="24">
        <v>78</v>
      </c>
      <c r="X22" s="9"/>
      <c r="Y22" s="9">
        <f t="shared" si="0"/>
        <v>76.400000000000006</v>
      </c>
      <c r="Z22" s="9"/>
      <c r="AA22" s="9"/>
      <c r="AB22" s="9"/>
      <c r="AC22" s="9"/>
    </row>
    <row r="23" spans="1:29">
      <c r="A23" s="15">
        <v>215079</v>
      </c>
      <c r="B23" s="24">
        <v>75</v>
      </c>
      <c r="C23" s="24">
        <v>2</v>
      </c>
      <c r="D23" s="24">
        <v>82</v>
      </c>
      <c r="E23" s="24">
        <v>3</v>
      </c>
      <c r="F23" s="24">
        <v>83</v>
      </c>
      <c r="G23" s="24">
        <v>2</v>
      </c>
      <c r="H23" s="24">
        <v>82</v>
      </c>
      <c r="I23" s="24">
        <v>3</v>
      </c>
      <c r="J23" s="24">
        <v>80</v>
      </c>
      <c r="K23" s="24">
        <v>1</v>
      </c>
      <c r="L23" s="24">
        <v>79</v>
      </c>
      <c r="M23" s="24">
        <v>1</v>
      </c>
      <c r="N23" s="24">
        <v>85</v>
      </c>
      <c r="O23" s="24">
        <v>3</v>
      </c>
      <c r="P23" s="24"/>
      <c r="Q23" s="24"/>
      <c r="R23" s="24"/>
      <c r="S23" s="24"/>
      <c r="T23" s="24">
        <f t="shared" si="9"/>
        <v>81.466666666666669</v>
      </c>
      <c r="U23" s="24">
        <f>C23+E23+G23+I23+K23+M23+O23</f>
        <v>15</v>
      </c>
      <c r="V23" s="24">
        <v>52</v>
      </c>
      <c r="W23" s="24">
        <v>82.08</v>
      </c>
      <c r="X23" s="9"/>
      <c r="Y23" s="9">
        <f t="shared" si="0"/>
        <v>81.834666666666664</v>
      </c>
      <c r="Z23" s="9"/>
      <c r="AA23" s="9"/>
      <c r="AB23" s="9"/>
      <c r="AC23" s="9"/>
    </row>
    <row r="24" spans="1:29">
      <c r="A24" s="15">
        <v>215080</v>
      </c>
      <c r="B24" s="14">
        <v>89</v>
      </c>
      <c r="C24" s="14">
        <v>2</v>
      </c>
      <c r="D24" s="14">
        <v>88</v>
      </c>
      <c r="E24" s="14">
        <v>3</v>
      </c>
      <c r="F24" s="14">
        <v>88</v>
      </c>
      <c r="G24" s="14">
        <v>2</v>
      </c>
      <c r="H24" s="14">
        <v>84</v>
      </c>
      <c r="I24" s="14">
        <v>3</v>
      </c>
      <c r="J24" s="14">
        <v>82</v>
      </c>
      <c r="K24" s="14">
        <v>1</v>
      </c>
      <c r="L24" s="14">
        <v>81</v>
      </c>
      <c r="M24" s="14">
        <v>1</v>
      </c>
      <c r="N24" s="14">
        <v>82</v>
      </c>
      <c r="O24" s="14">
        <v>3</v>
      </c>
      <c r="P24" s="14"/>
      <c r="Q24" s="14"/>
      <c r="R24" s="14"/>
      <c r="S24" s="14"/>
      <c r="T24" s="14">
        <f t="shared" ref="T24:T27" si="11">(B24*C24+D24*E24+F24*G24+H24*I24+J24*K24+L24*M24+N24*O24+P24*Q24)/U24</f>
        <v>85.266666666666666</v>
      </c>
      <c r="U24" s="9">
        <v>15</v>
      </c>
      <c r="V24" s="24">
        <v>52</v>
      </c>
      <c r="W24" s="14">
        <v>83.97</v>
      </c>
      <c r="X24" s="9"/>
      <c r="Y24" s="9">
        <f t="shared" si="0"/>
        <v>84.48866666666666</v>
      </c>
      <c r="Z24" s="9"/>
      <c r="AA24" s="9"/>
      <c r="AB24" s="9"/>
      <c r="AC24" s="9"/>
    </row>
    <row r="25" spans="1:29">
      <c r="A25" s="15">
        <v>215081</v>
      </c>
      <c r="B25" s="14">
        <v>81</v>
      </c>
      <c r="C25" s="14">
        <v>2</v>
      </c>
      <c r="D25" s="14">
        <v>80</v>
      </c>
      <c r="E25" s="14">
        <v>3</v>
      </c>
      <c r="F25" s="14">
        <v>88</v>
      </c>
      <c r="G25" s="14">
        <v>2</v>
      </c>
      <c r="H25" s="14">
        <v>83</v>
      </c>
      <c r="I25" s="14">
        <v>3</v>
      </c>
      <c r="J25" s="14">
        <v>80</v>
      </c>
      <c r="K25" s="14">
        <v>1</v>
      </c>
      <c r="L25" s="14">
        <v>79</v>
      </c>
      <c r="M25" s="14">
        <v>1</v>
      </c>
      <c r="N25" s="14">
        <v>80</v>
      </c>
      <c r="O25" s="14">
        <v>3</v>
      </c>
      <c r="P25" s="14"/>
      <c r="Q25" s="14"/>
      <c r="R25" s="14"/>
      <c r="S25" s="14"/>
      <c r="T25" s="14">
        <f t="shared" si="11"/>
        <v>81.733333333333334</v>
      </c>
      <c r="U25" s="9">
        <v>15</v>
      </c>
      <c r="V25" s="24">
        <v>52</v>
      </c>
      <c r="W25" s="14">
        <v>80.569999999999993</v>
      </c>
      <c r="X25" s="9"/>
      <c r="Y25" s="9">
        <f t="shared" si="0"/>
        <v>81.035333333333327</v>
      </c>
      <c r="Z25" s="9"/>
      <c r="AA25" s="9"/>
      <c r="AB25" s="9"/>
      <c r="AC25" s="9"/>
    </row>
    <row r="26" spans="1:29">
      <c r="A26" s="15">
        <v>215082</v>
      </c>
      <c r="B26" s="24">
        <v>75</v>
      </c>
      <c r="C26" s="24">
        <v>2</v>
      </c>
      <c r="D26" s="24">
        <v>81</v>
      </c>
      <c r="E26" s="24">
        <v>3</v>
      </c>
      <c r="F26" s="24">
        <v>84</v>
      </c>
      <c r="G26" s="24">
        <v>2</v>
      </c>
      <c r="H26" s="24">
        <v>84</v>
      </c>
      <c r="I26" s="24">
        <v>3</v>
      </c>
      <c r="J26" s="24">
        <v>75</v>
      </c>
      <c r="K26" s="24">
        <v>1</v>
      </c>
      <c r="L26" s="24">
        <v>81</v>
      </c>
      <c r="M26" s="24">
        <v>1</v>
      </c>
      <c r="N26" s="24">
        <v>85</v>
      </c>
      <c r="O26" s="24">
        <v>3</v>
      </c>
      <c r="P26" s="24"/>
      <c r="Q26" s="24"/>
      <c r="R26" s="24"/>
      <c r="S26" s="24"/>
      <c r="T26" s="24">
        <f t="shared" si="11"/>
        <v>81.599999999999994</v>
      </c>
      <c r="U26" s="24">
        <v>15</v>
      </c>
      <c r="V26" s="24">
        <v>52</v>
      </c>
      <c r="W26" s="24">
        <v>83.19</v>
      </c>
      <c r="X26" s="9"/>
      <c r="Y26" s="9">
        <f t="shared" si="0"/>
        <v>82.554000000000002</v>
      </c>
      <c r="Z26" s="9"/>
      <c r="AA26" s="9"/>
      <c r="AB26" s="9"/>
      <c r="AC26" s="9"/>
    </row>
    <row r="27" spans="1:29">
      <c r="A27" s="15">
        <v>215083</v>
      </c>
      <c r="B27" s="23">
        <v>84</v>
      </c>
      <c r="C27" s="23">
        <v>2</v>
      </c>
      <c r="D27" s="23">
        <v>79</v>
      </c>
      <c r="E27" s="23">
        <v>3</v>
      </c>
      <c r="F27" s="23">
        <v>78</v>
      </c>
      <c r="G27" s="23">
        <v>2</v>
      </c>
      <c r="H27" s="23">
        <v>88</v>
      </c>
      <c r="I27" s="23">
        <v>3</v>
      </c>
      <c r="J27" s="23">
        <v>80</v>
      </c>
      <c r="K27" s="23">
        <v>1</v>
      </c>
      <c r="L27" s="23">
        <v>75</v>
      </c>
      <c r="M27" s="23">
        <v>1</v>
      </c>
      <c r="N27" s="23">
        <v>74</v>
      </c>
      <c r="O27" s="23">
        <v>3</v>
      </c>
      <c r="P27" s="23"/>
      <c r="Q27" s="23"/>
      <c r="R27" s="23"/>
      <c r="S27" s="23"/>
      <c r="T27" s="23">
        <f t="shared" si="11"/>
        <v>80.13333333333334</v>
      </c>
      <c r="U27" s="9">
        <v>15</v>
      </c>
      <c r="V27" s="24">
        <v>52</v>
      </c>
      <c r="W27" s="14">
        <v>81.41</v>
      </c>
      <c r="X27" s="9"/>
      <c r="Y27" s="9">
        <f t="shared" si="0"/>
        <v>80.899333333333331</v>
      </c>
      <c r="Z27" s="9"/>
      <c r="AA27" s="9"/>
      <c r="AB27" s="9"/>
      <c r="AC27" s="9"/>
    </row>
  </sheetData>
  <sortState ref="A1:AC18">
    <sortCondition descending="1" ref="Y3:Y10"/>
  </sortState>
  <mergeCells count="12">
    <mergeCell ref="AB1:AB2"/>
    <mergeCell ref="AC1:AC2"/>
    <mergeCell ref="W1:W2"/>
    <mergeCell ref="X1:X2"/>
    <mergeCell ref="Y1:Y2"/>
    <mergeCell ref="Z1:Z2"/>
    <mergeCell ref="AA1:AA2"/>
    <mergeCell ref="B1:Q1"/>
    <mergeCell ref="A1:A2"/>
    <mergeCell ref="T1:T2"/>
    <mergeCell ref="U1:U2"/>
    <mergeCell ref="V1:V2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zoomScale="85" zoomScaleNormal="85" workbookViewId="0">
      <selection sqref="A1:A1048576"/>
    </sheetView>
  </sheetViews>
  <sheetFormatPr defaultColWidth="9" defaultRowHeight="15"/>
  <cols>
    <col min="1" max="1" width="8.875" style="3"/>
  </cols>
  <sheetData>
    <row r="1" spans="1:28" s="1" customFormat="1" ht="15" customHeight="1">
      <c r="A1" s="34" t="s">
        <v>30</v>
      </c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0" t="s">
        <v>1</v>
      </c>
      <c r="S1" s="30" t="s">
        <v>2</v>
      </c>
      <c r="T1" s="30" t="s">
        <v>29</v>
      </c>
      <c r="U1" s="30" t="s">
        <v>4</v>
      </c>
      <c r="V1" s="32" t="s">
        <v>5</v>
      </c>
      <c r="W1" s="30" t="s">
        <v>6</v>
      </c>
      <c r="X1" s="40" t="s">
        <v>7</v>
      </c>
      <c r="Y1" s="41" t="s">
        <v>8</v>
      </c>
      <c r="Z1" s="26" t="s">
        <v>9</v>
      </c>
      <c r="AA1" s="37" t="s">
        <v>10</v>
      </c>
      <c r="AB1" s="11" t="s">
        <v>10</v>
      </c>
    </row>
    <row r="2" spans="1:28" s="2" customFormat="1" ht="13.7" customHeight="1">
      <c r="A2" s="35"/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6" t="s">
        <v>22</v>
      </c>
      <c r="N2" s="5" t="s">
        <v>23</v>
      </c>
      <c r="O2" s="5" t="s">
        <v>24</v>
      </c>
      <c r="P2" s="5" t="s">
        <v>25</v>
      </c>
      <c r="Q2" s="5" t="s">
        <v>26</v>
      </c>
      <c r="R2" s="39"/>
      <c r="S2" s="42"/>
      <c r="T2" s="42"/>
      <c r="U2" s="39"/>
      <c r="V2" s="33"/>
      <c r="W2" s="30"/>
      <c r="X2" s="27"/>
      <c r="Y2" s="33"/>
      <c r="Z2" s="27"/>
      <c r="AA2" s="38"/>
      <c r="AB2" s="12"/>
    </row>
    <row r="3" spans="1:28">
      <c r="A3" s="15">
        <v>215084</v>
      </c>
      <c r="B3" s="24">
        <v>75</v>
      </c>
      <c r="C3" s="24">
        <v>2</v>
      </c>
      <c r="D3" s="24">
        <v>79</v>
      </c>
      <c r="E3" s="24">
        <v>3</v>
      </c>
      <c r="F3" s="24">
        <v>72</v>
      </c>
      <c r="G3" s="24">
        <v>2</v>
      </c>
      <c r="H3" s="24">
        <v>82</v>
      </c>
      <c r="I3" s="24">
        <v>1</v>
      </c>
      <c r="J3" s="24">
        <v>81</v>
      </c>
      <c r="K3" s="24">
        <v>3</v>
      </c>
      <c r="L3" s="24">
        <v>84</v>
      </c>
      <c r="M3" s="24">
        <v>1</v>
      </c>
      <c r="N3" s="24">
        <v>86</v>
      </c>
      <c r="O3" s="24">
        <v>3</v>
      </c>
      <c r="P3" s="10"/>
      <c r="Q3" s="24"/>
      <c r="R3" s="10">
        <f>(B3*C3+D3*E3+F3*G3+H3*I3+J3*K3+L3*M3+N3*O3)/S3</f>
        <v>79.86666666666666</v>
      </c>
      <c r="S3" s="24">
        <v>15</v>
      </c>
      <c r="T3" s="24">
        <v>52</v>
      </c>
      <c r="U3" s="10">
        <v>81.41</v>
      </c>
      <c r="V3" s="7"/>
      <c r="W3" s="9">
        <f>0.6*U3+0.4*R3</f>
        <v>80.792666666666662</v>
      </c>
      <c r="X3" s="7"/>
      <c r="Y3" s="7"/>
      <c r="Z3" s="7"/>
      <c r="AA3" s="7"/>
      <c r="AB3" s="8"/>
    </row>
    <row r="4" spans="1:28">
      <c r="A4" s="15">
        <v>215085</v>
      </c>
      <c r="B4" s="14">
        <v>81</v>
      </c>
      <c r="C4" s="14">
        <v>2</v>
      </c>
      <c r="D4" s="14">
        <v>84</v>
      </c>
      <c r="E4" s="14">
        <v>3</v>
      </c>
      <c r="F4" s="14">
        <v>88</v>
      </c>
      <c r="G4" s="14">
        <v>2</v>
      </c>
      <c r="H4" s="14">
        <v>82</v>
      </c>
      <c r="I4" s="14">
        <v>1</v>
      </c>
      <c r="J4" s="14">
        <v>80</v>
      </c>
      <c r="K4" s="14">
        <v>3</v>
      </c>
      <c r="L4" s="14">
        <v>84</v>
      </c>
      <c r="M4" s="14">
        <v>1</v>
      </c>
      <c r="N4" s="14">
        <v>84</v>
      </c>
      <c r="O4" s="14">
        <v>3</v>
      </c>
      <c r="P4" s="14"/>
      <c r="Q4" s="14"/>
      <c r="R4" s="14">
        <f>(B4*C4+D4*E4+F4*G4+H4*I4+J4*K4+L4*M4+N4*O4)/S4</f>
        <v>83.2</v>
      </c>
      <c r="S4" s="14">
        <v>15</v>
      </c>
      <c r="T4" s="24">
        <v>52</v>
      </c>
      <c r="U4" s="14">
        <v>84.78</v>
      </c>
      <c r="V4" s="8"/>
      <c r="W4" s="9">
        <f t="shared" ref="W4:W14" si="0">0.6*U4+0.4*R4</f>
        <v>84.147999999999996</v>
      </c>
      <c r="X4" s="8"/>
      <c r="Y4" s="8"/>
      <c r="Z4" s="8"/>
      <c r="AA4" s="8"/>
      <c r="AB4" s="8"/>
    </row>
    <row r="5" spans="1:28">
      <c r="A5" s="15">
        <v>215086</v>
      </c>
      <c r="B5" s="24">
        <v>81</v>
      </c>
      <c r="C5" s="24">
        <v>2</v>
      </c>
      <c r="D5" s="24">
        <v>74</v>
      </c>
      <c r="E5" s="24">
        <v>3</v>
      </c>
      <c r="F5" s="24">
        <v>88</v>
      </c>
      <c r="G5" s="24">
        <v>2</v>
      </c>
      <c r="H5" s="24">
        <v>78</v>
      </c>
      <c r="I5" s="24">
        <v>1</v>
      </c>
      <c r="J5" s="24">
        <v>77</v>
      </c>
      <c r="K5" s="24">
        <v>3</v>
      </c>
      <c r="L5" s="24">
        <v>66</v>
      </c>
      <c r="M5" s="24">
        <v>1</v>
      </c>
      <c r="N5" s="24">
        <v>65</v>
      </c>
      <c r="O5" s="24">
        <v>3</v>
      </c>
      <c r="P5" s="24"/>
      <c r="Q5" s="24"/>
      <c r="R5" s="24">
        <f t="shared" ref="R5:R8" si="1">(B5*C5+D5*E5+F5*G5+H5*I5+J5*K5+L5*M5+N5*O5)/S5</f>
        <v>75.333333333333329</v>
      </c>
      <c r="S5" s="24">
        <f t="shared" ref="S5:S8" si="2">C5+E5+G5+I5+K5+M5+O5+Q5</f>
        <v>15</v>
      </c>
      <c r="T5" s="24">
        <v>52</v>
      </c>
      <c r="U5" s="24">
        <v>77.38</v>
      </c>
      <c r="V5" s="8"/>
      <c r="W5" s="9">
        <f t="shared" si="0"/>
        <v>76.561333333333323</v>
      </c>
      <c r="X5" s="8"/>
      <c r="Y5" s="8"/>
      <c r="Z5" s="8"/>
      <c r="AA5" s="8"/>
      <c r="AB5" s="8"/>
    </row>
    <row r="6" spans="1:28">
      <c r="A6" s="15">
        <v>215088</v>
      </c>
      <c r="B6" s="24">
        <v>75</v>
      </c>
      <c r="C6" s="24">
        <v>2</v>
      </c>
      <c r="D6" s="24">
        <v>74</v>
      </c>
      <c r="E6" s="24">
        <v>3</v>
      </c>
      <c r="F6" s="24">
        <v>88</v>
      </c>
      <c r="G6" s="24">
        <v>2</v>
      </c>
      <c r="H6" s="24">
        <v>81</v>
      </c>
      <c r="I6" s="24">
        <v>1</v>
      </c>
      <c r="J6" s="24">
        <v>83</v>
      </c>
      <c r="K6" s="24">
        <v>3</v>
      </c>
      <c r="L6" s="24">
        <v>76</v>
      </c>
      <c r="M6" s="24">
        <v>1</v>
      </c>
      <c r="N6" s="24">
        <v>82</v>
      </c>
      <c r="O6" s="24">
        <v>3</v>
      </c>
      <c r="P6" s="24"/>
      <c r="Q6" s="24"/>
      <c r="R6" s="24">
        <f t="shared" si="1"/>
        <v>80</v>
      </c>
      <c r="S6" s="24">
        <f t="shared" si="2"/>
        <v>15</v>
      </c>
      <c r="T6" s="24">
        <v>52</v>
      </c>
      <c r="U6" s="24">
        <v>77.459999999999994</v>
      </c>
      <c r="V6" s="8"/>
      <c r="W6" s="9">
        <f t="shared" si="0"/>
        <v>78.475999999999999</v>
      </c>
      <c r="X6" s="8"/>
      <c r="Y6" s="8"/>
      <c r="Z6" s="8"/>
      <c r="AA6" s="8"/>
      <c r="AB6" s="8"/>
    </row>
    <row r="7" spans="1:28">
      <c r="A7" s="15">
        <v>215089</v>
      </c>
      <c r="B7" s="24">
        <v>83</v>
      </c>
      <c r="C7" s="24">
        <v>2</v>
      </c>
      <c r="D7" s="24">
        <v>84</v>
      </c>
      <c r="E7" s="24">
        <v>3</v>
      </c>
      <c r="F7" s="24">
        <v>87</v>
      </c>
      <c r="G7" s="24">
        <v>2</v>
      </c>
      <c r="H7" s="24">
        <v>78</v>
      </c>
      <c r="I7" s="24">
        <v>1</v>
      </c>
      <c r="J7" s="24">
        <v>82</v>
      </c>
      <c r="K7" s="24">
        <v>3</v>
      </c>
      <c r="L7" s="24">
        <v>66</v>
      </c>
      <c r="M7" s="24">
        <v>1</v>
      </c>
      <c r="N7" s="24">
        <v>83</v>
      </c>
      <c r="O7" s="24">
        <v>3</v>
      </c>
      <c r="P7" s="24"/>
      <c r="Q7" s="24"/>
      <c r="R7" s="24">
        <f>(B7*C7+D7*E7+F7*G7+H7*I7+J7*K7+L7*M7+N7*O7)/S7</f>
        <v>82.066666666666663</v>
      </c>
      <c r="S7" s="24">
        <f t="shared" si="2"/>
        <v>15</v>
      </c>
      <c r="T7" s="24">
        <v>52</v>
      </c>
      <c r="U7" s="24">
        <v>80.680000000000007</v>
      </c>
      <c r="V7" s="8"/>
      <c r="W7" s="9">
        <f t="shared" si="0"/>
        <v>81.234666666666669</v>
      </c>
      <c r="X7" s="8"/>
      <c r="Y7" s="8"/>
      <c r="Z7" s="8"/>
      <c r="AA7" s="8"/>
      <c r="AB7" s="8"/>
    </row>
    <row r="8" spans="1:28">
      <c r="A8" s="15">
        <v>215090</v>
      </c>
      <c r="B8" s="24">
        <v>84</v>
      </c>
      <c r="C8" s="24">
        <v>2</v>
      </c>
      <c r="D8" s="24">
        <v>84</v>
      </c>
      <c r="E8" s="24">
        <v>3</v>
      </c>
      <c r="F8" s="24">
        <v>88</v>
      </c>
      <c r="G8" s="24">
        <v>2</v>
      </c>
      <c r="H8" s="24">
        <v>78</v>
      </c>
      <c r="I8" s="24">
        <v>1</v>
      </c>
      <c r="J8" s="24">
        <v>78</v>
      </c>
      <c r="K8" s="24">
        <v>3</v>
      </c>
      <c r="L8" s="24">
        <v>83</v>
      </c>
      <c r="M8" s="24">
        <v>1</v>
      </c>
      <c r="N8" s="24">
        <v>85</v>
      </c>
      <c r="O8" s="24">
        <v>3</v>
      </c>
      <c r="P8" s="24"/>
      <c r="Q8" s="24"/>
      <c r="R8" s="24">
        <f t="shared" si="1"/>
        <v>83.066666666666663</v>
      </c>
      <c r="S8" s="24">
        <f t="shared" si="2"/>
        <v>15</v>
      </c>
      <c r="T8" s="24">
        <v>52</v>
      </c>
      <c r="U8" s="24">
        <v>80.349999999999994</v>
      </c>
      <c r="V8" s="8"/>
      <c r="W8" s="9">
        <f t="shared" si="0"/>
        <v>81.436666666666667</v>
      </c>
      <c r="X8" s="8"/>
      <c r="Y8" s="8"/>
      <c r="Z8" s="8"/>
      <c r="AA8" s="8"/>
      <c r="AB8" s="8"/>
    </row>
    <row r="9" spans="1:28">
      <c r="A9" s="15">
        <v>215091</v>
      </c>
      <c r="B9" s="24">
        <v>78</v>
      </c>
      <c r="C9" s="24">
        <v>2</v>
      </c>
      <c r="D9" s="24">
        <v>84</v>
      </c>
      <c r="E9" s="24">
        <v>3</v>
      </c>
      <c r="F9" s="24">
        <v>88</v>
      </c>
      <c r="G9" s="24">
        <v>2</v>
      </c>
      <c r="H9" s="24">
        <v>82</v>
      </c>
      <c r="I9" s="24">
        <v>1</v>
      </c>
      <c r="J9" s="24">
        <v>79</v>
      </c>
      <c r="K9" s="24">
        <v>3</v>
      </c>
      <c r="L9" s="24">
        <v>76</v>
      </c>
      <c r="M9" s="24">
        <v>1</v>
      </c>
      <c r="N9" s="24">
        <v>81</v>
      </c>
      <c r="O9" s="24">
        <v>3</v>
      </c>
      <c r="P9" s="24"/>
      <c r="Q9" s="24"/>
      <c r="R9" s="24">
        <f>(B9*C9+D9*E9+F9*G9+H9*I9+J9*K9+L9*M9+N9*O9)/15</f>
        <v>81.466666666666669</v>
      </c>
      <c r="S9" s="24">
        <v>15</v>
      </c>
      <c r="T9" s="24">
        <v>52</v>
      </c>
      <c r="U9" s="24">
        <v>81.27</v>
      </c>
      <c r="V9" s="24"/>
      <c r="W9" s="9">
        <f t="shared" si="0"/>
        <v>81.348666666666659</v>
      </c>
      <c r="X9" s="8"/>
      <c r="Y9" s="8"/>
      <c r="Z9" s="8"/>
      <c r="AA9" s="8"/>
      <c r="AB9" s="8"/>
    </row>
    <row r="10" spans="1:28">
      <c r="A10" s="15">
        <v>215092</v>
      </c>
      <c r="B10" s="24">
        <v>86</v>
      </c>
      <c r="C10" s="24">
        <v>2</v>
      </c>
      <c r="D10" s="24">
        <v>79</v>
      </c>
      <c r="E10" s="24">
        <v>3</v>
      </c>
      <c r="F10" s="24">
        <v>84</v>
      </c>
      <c r="G10" s="24">
        <v>2</v>
      </c>
      <c r="H10" s="24">
        <v>76</v>
      </c>
      <c r="I10" s="24">
        <v>1</v>
      </c>
      <c r="J10" s="24">
        <v>82</v>
      </c>
      <c r="K10" s="24">
        <v>3</v>
      </c>
      <c r="L10" s="24">
        <v>75</v>
      </c>
      <c r="M10" s="24">
        <v>1</v>
      </c>
      <c r="N10" s="24">
        <v>85</v>
      </c>
      <c r="O10" s="24">
        <v>3</v>
      </c>
      <c r="P10" s="24"/>
      <c r="Q10" s="24"/>
      <c r="R10" s="24">
        <f>(B10*C10+D10*E10+F10*G10+H10*I10+J10*K10+L10*M10+N10*O10)/15</f>
        <v>81.933333333333337</v>
      </c>
      <c r="S10" s="24">
        <v>15</v>
      </c>
      <c r="T10" s="24">
        <v>52</v>
      </c>
      <c r="U10" s="24">
        <v>77.03</v>
      </c>
      <c r="V10" s="24"/>
      <c r="W10" s="9">
        <f t="shared" si="0"/>
        <v>78.99133333333333</v>
      </c>
      <c r="X10" s="8"/>
      <c r="Y10" s="8"/>
      <c r="Z10" s="8"/>
      <c r="AA10" s="8"/>
      <c r="AB10" s="8"/>
    </row>
    <row r="11" spans="1:28">
      <c r="A11" s="15">
        <v>215093</v>
      </c>
      <c r="B11" s="24">
        <v>77</v>
      </c>
      <c r="C11" s="24">
        <v>2</v>
      </c>
      <c r="D11" s="24">
        <v>84</v>
      </c>
      <c r="E11" s="24">
        <v>3</v>
      </c>
      <c r="F11" s="24">
        <v>88</v>
      </c>
      <c r="G11" s="24">
        <v>2</v>
      </c>
      <c r="H11" s="24">
        <v>82</v>
      </c>
      <c r="I11" s="24">
        <v>1</v>
      </c>
      <c r="J11" s="24">
        <v>81</v>
      </c>
      <c r="K11" s="24">
        <v>3</v>
      </c>
      <c r="L11" s="24">
        <v>63</v>
      </c>
      <c r="M11" s="24">
        <v>1</v>
      </c>
      <c r="N11" s="24">
        <v>83</v>
      </c>
      <c r="O11" s="24">
        <v>3</v>
      </c>
      <c r="P11" s="24"/>
      <c r="Q11" s="24"/>
      <c r="R11" s="24">
        <f>(B11*C11+D11*E11+F11*G11+H11*I11+J11*K11+L11*M11+N11*O11)/15</f>
        <v>81.266666666666666</v>
      </c>
      <c r="S11" s="24">
        <v>15</v>
      </c>
      <c r="T11" s="24">
        <v>52</v>
      </c>
      <c r="U11" s="24">
        <v>80.08</v>
      </c>
      <c r="V11" s="24"/>
      <c r="W11" s="9">
        <f t="shared" si="0"/>
        <v>80.554666666666662</v>
      </c>
      <c r="X11" s="8"/>
      <c r="Y11" s="8"/>
      <c r="Z11" s="8"/>
      <c r="AA11" s="8"/>
      <c r="AB11" s="8"/>
    </row>
    <row r="12" spans="1:28">
      <c r="A12" s="15">
        <v>215094</v>
      </c>
      <c r="B12" s="24">
        <v>80</v>
      </c>
      <c r="C12" s="24">
        <v>2</v>
      </c>
      <c r="D12" s="24">
        <v>84</v>
      </c>
      <c r="E12" s="24">
        <v>3</v>
      </c>
      <c r="F12" s="24">
        <v>86</v>
      </c>
      <c r="G12" s="24">
        <v>2</v>
      </c>
      <c r="H12" s="24">
        <v>77</v>
      </c>
      <c r="I12" s="24">
        <v>1</v>
      </c>
      <c r="J12" s="24">
        <v>85</v>
      </c>
      <c r="K12" s="24">
        <v>3</v>
      </c>
      <c r="L12" s="24">
        <v>77</v>
      </c>
      <c r="M12" s="24">
        <v>1</v>
      </c>
      <c r="N12" s="24">
        <v>81</v>
      </c>
      <c r="O12" s="24">
        <v>3</v>
      </c>
      <c r="P12" s="24">
        <v>80</v>
      </c>
      <c r="Q12" s="24">
        <v>2</v>
      </c>
      <c r="R12" s="24">
        <f>(B12*C12+D12*E12+F12*G12+H12*I12+J12*K12+L12*M12+N12*O12+P12*Q12)/17</f>
        <v>82.117647058823536</v>
      </c>
      <c r="S12" s="24">
        <v>17</v>
      </c>
      <c r="T12" s="24">
        <v>54</v>
      </c>
      <c r="U12" s="24">
        <v>82.32</v>
      </c>
      <c r="V12" s="24"/>
      <c r="W12" s="9">
        <f t="shared" si="0"/>
        <v>82.239058823529405</v>
      </c>
      <c r="X12" s="8"/>
      <c r="Y12" s="8"/>
      <c r="Z12" s="8"/>
      <c r="AA12" s="8"/>
      <c r="AB12" s="8"/>
    </row>
    <row r="13" spans="1:28">
      <c r="A13" s="15">
        <v>215095</v>
      </c>
      <c r="B13" s="24">
        <v>77</v>
      </c>
      <c r="C13" s="24">
        <v>2</v>
      </c>
      <c r="D13" s="24">
        <v>79</v>
      </c>
      <c r="E13" s="24">
        <v>3</v>
      </c>
      <c r="F13" s="24">
        <v>84</v>
      </c>
      <c r="G13" s="24">
        <v>2</v>
      </c>
      <c r="H13" s="24">
        <v>79</v>
      </c>
      <c r="I13" s="24">
        <v>1</v>
      </c>
      <c r="J13" s="24">
        <v>80</v>
      </c>
      <c r="K13" s="24">
        <v>3</v>
      </c>
      <c r="L13" s="24">
        <v>54</v>
      </c>
      <c r="M13" s="24">
        <v>1</v>
      </c>
      <c r="N13" s="24">
        <v>68</v>
      </c>
      <c r="O13" s="24">
        <v>3</v>
      </c>
      <c r="P13" s="24"/>
      <c r="Q13" s="24"/>
      <c r="R13" s="24">
        <f t="shared" ref="R13:R14" si="3">(B13*C13+D13*E13+F13*G13+H13*I13+J13*K13+L13*M13+N13*O13+P13*Q13)/S13</f>
        <v>75.733333333333334</v>
      </c>
      <c r="S13" s="24">
        <v>15</v>
      </c>
      <c r="T13" s="24">
        <v>52</v>
      </c>
      <c r="U13" s="24">
        <v>82.22</v>
      </c>
      <c r="V13" s="8"/>
      <c r="W13" s="9">
        <f t="shared" si="0"/>
        <v>79.625333333333344</v>
      </c>
      <c r="X13" s="8"/>
      <c r="Y13" s="8"/>
      <c r="Z13" s="8"/>
      <c r="AA13" s="8"/>
      <c r="AB13" s="8"/>
    </row>
    <row r="14" spans="1:28">
      <c r="A14" s="15">
        <v>215096</v>
      </c>
      <c r="B14" s="8">
        <v>84</v>
      </c>
      <c r="C14" s="8">
        <v>2</v>
      </c>
      <c r="D14" s="8">
        <v>84</v>
      </c>
      <c r="E14" s="8">
        <v>3</v>
      </c>
      <c r="F14" s="8">
        <v>32</v>
      </c>
      <c r="G14" s="8">
        <v>2</v>
      </c>
      <c r="H14" s="8">
        <v>76</v>
      </c>
      <c r="I14" s="8">
        <v>1</v>
      </c>
      <c r="J14" s="8">
        <v>77</v>
      </c>
      <c r="K14" s="8">
        <v>3</v>
      </c>
      <c r="L14" s="8">
        <v>78</v>
      </c>
      <c r="M14" s="8">
        <v>1</v>
      </c>
      <c r="N14" s="8">
        <v>79</v>
      </c>
      <c r="O14" s="8">
        <v>3</v>
      </c>
      <c r="P14" s="8"/>
      <c r="Q14" s="8"/>
      <c r="R14" s="24">
        <f t="shared" si="3"/>
        <v>73.733333333333334</v>
      </c>
      <c r="S14" s="9">
        <v>15</v>
      </c>
      <c r="T14" s="9">
        <v>52</v>
      </c>
      <c r="U14" s="8">
        <v>75.5</v>
      </c>
      <c r="V14" s="8"/>
      <c r="W14" s="9">
        <f t="shared" si="0"/>
        <v>74.793333333333337</v>
      </c>
      <c r="X14" s="8"/>
      <c r="Y14" s="8"/>
      <c r="Z14" s="8"/>
      <c r="AA14" s="8"/>
      <c r="AB14" s="8"/>
    </row>
    <row r="15" spans="1:28">
      <c r="A15" s="15">
        <v>215097</v>
      </c>
      <c r="B15" s="24">
        <v>80</v>
      </c>
      <c r="C15" s="24">
        <v>2</v>
      </c>
      <c r="D15" s="24">
        <v>74</v>
      </c>
      <c r="E15" s="24">
        <v>3</v>
      </c>
      <c r="F15" s="24">
        <v>84</v>
      </c>
      <c r="G15" s="24">
        <v>2</v>
      </c>
      <c r="H15" s="24">
        <v>80</v>
      </c>
      <c r="I15" s="24">
        <v>1</v>
      </c>
      <c r="J15" s="24">
        <v>78</v>
      </c>
      <c r="K15" s="24">
        <v>3</v>
      </c>
      <c r="L15" s="24">
        <v>85</v>
      </c>
      <c r="M15" s="24">
        <v>1</v>
      </c>
      <c r="N15" s="24">
        <v>79</v>
      </c>
      <c r="O15" s="24">
        <v>3</v>
      </c>
      <c r="P15" s="24"/>
      <c r="Q15" s="24"/>
      <c r="R15" s="24">
        <f>(B15*C15+D15*E15+F15*G15+H15*I15+J15*K15+L15*M15+N15*O15+P15*Q15)/S15</f>
        <v>79.066666666666663</v>
      </c>
      <c r="S15" s="24">
        <f>C15+E15+G15+I15+K15+M15+O15</f>
        <v>15</v>
      </c>
      <c r="T15" s="24">
        <v>52</v>
      </c>
      <c r="U15" s="24">
        <v>79.92</v>
      </c>
      <c r="V15" s="24"/>
      <c r="W15" s="24">
        <f>0.4*R15+0.6*U15</f>
        <v>79.578666666666663</v>
      </c>
      <c r="X15" s="8"/>
      <c r="Y15" s="8"/>
      <c r="Z15" s="8"/>
      <c r="AA15" s="8"/>
      <c r="AB15" s="8"/>
    </row>
    <row r="16" spans="1:28">
      <c r="A16" s="15">
        <v>215098</v>
      </c>
      <c r="B16" s="24">
        <v>84</v>
      </c>
      <c r="C16" s="24">
        <v>2</v>
      </c>
      <c r="D16" s="24">
        <v>79</v>
      </c>
      <c r="E16" s="24">
        <v>3</v>
      </c>
      <c r="F16" s="24">
        <v>64</v>
      </c>
      <c r="G16" s="24">
        <v>2</v>
      </c>
      <c r="H16" s="24">
        <v>74</v>
      </c>
      <c r="I16" s="24">
        <v>1</v>
      </c>
      <c r="J16" s="24">
        <v>82</v>
      </c>
      <c r="K16" s="24">
        <v>3</v>
      </c>
      <c r="L16" s="24">
        <v>83</v>
      </c>
      <c r="M16" s="24">
        <v>1</v>
      </c>
      <c r="N16" s="24">
        <v>76</v>
      </c>
      <c r="O16" s="24">
        <v>3</v>
      </c>
      <c r="P16" s="24"/>
      <c r="Q16" s="24"/>
      <c r="R16" s="24">
        <v>77.599999999999994</v>
      </c>
      <c r="S16" s="24">
        <v>15</v>
      </c>
      <c r="T16" s="24">
        <v>52</v>
      </c>
      <c r="U16" s="24">
        <v>77.89</v>
      </c>
      <c r="V16" s="24"/>
      <c r="W16" s="24">
        <v>77.774000000000001</v>
      </c>
      <c r="X16" s="8"/>
      <c r="Y16" s="8"/>
      <c r="Z16" s="8"/>
      <c r="AA16" s="8"/>
      <c r="AB16" s="8"/>
    </row>
    <row r="17" spans="1:34">
      <c r="A17" s="15">
        <v>215099</v>
      </c>
      <c r="B17" s="24">
        <v>75</v>
      </c>
      <c r="C17" s="24">
        <v>2</v>
      </c>
      <c r="D17" s="24">
        <v>74</v>
      </c>
      <c r="E17" s="24">
        <v>3</v>
      </c>
      <c r="F17" s="24">
        <v>79</v>
      </c>
      <c r="G17" s="24">
        <v>2</v>
      </c>
      <c r="H17" s="24">
        <v>77</v>
      </c>
      <c r="I17" s="24">
        <v>1</v>
      </c>
      <c r="J17" s="24">
        <v>82</v>
      </c>
      <c r="K17" s="24">
        <v>3</v>
      </c>
      <c r="L17" s="24">
        <v>81</v>
      </c>
      <c r="M17" s="24">
        <v>1</v>
      </c>
      <c r="N17" s="24">
        <v>77</v>
      </c>
      <c r="O17" s="24">
        <v>3</v>
      </c>
      <c r="P17" s="24"/>
      <c r="Q17" s="24"/>
      <c r="R17" s="10">
        <f>(B17*C17+D17*E17+F17*G17+H17*I17+J17*K17+L17*M17+N17*O17)/15</f>
        <v>77.666666666666671</v>
      </c>
      <c r="S17" s="24">
        <f>C17+E17+G17+I17+K17+M17+O17</f>
        <v>15</v>
      </c>
      <c r="T17" s="24">
        <v>52</v>
      </c>
      <c r="U17" s="24">
        <v>78.650000000000006</v>
      </c>
      <c r="V17" s="24"/>
      <c r="W17" s="10">
        <f>0.4*R17+0.6*U17</f>
        <v>78.256666666666675</v>
      </c>
      <c r="X17" s="8"/>
      <c r="Y17" s="8"/>
      <c r="Z17" s="8"/>
      <c r="AA17" s="8"/>
      <c r="AB17" s="8"/>
    </row>
    <row r="22" spans="1:34">
      <c r="A22" s="1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>
      <c r="A25" s="1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ht="13.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20"/>
      <c r="R26" s="21"/>
      <c r="S26" s="22"/>
      <c r="T26" s="20"/>
      <c r="U26" s="21"/>
      <c r="V26" s="22"/>
      <c r="W26" s="21"/>
      <c r="X26" s="22"/>
      <c r="Y26" s="22"/>
      <c r="Z26" s="22"/>
      <c r="AA26" s="22"/>
      <c r="AB26" s="20"/>
      <c r="AC26" s="13"/>
      <c r="AD26" s="13"/>
      <c r="AE26" s="13"/>
      <c r="AF26" s="13"/>
      <c r="AG26" s="13"/>
      <c r="AH26" s="13"/>
    </row>
    <row r="27" spans="1:34">
      <c r="A27" s="1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>
      <c r="A28" s="1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>
      <c r="A29" s="1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1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</sheetData>
  <sortState ref="A3:AB26">
    <sortCondition descending="1" ref="W3:W26"/>
  </sortState>
  <mergeCells count="12">
    <mergeCell ref="Z1:Z2"/>
    <mergeCell ref="AA1:AA2"/>
    <mergeCell ref="U1:U2"/>
    <mergeCell ref="V1:V2"/>
    <mergeCell ref="W1:W2"/>
    <mergeCell ref="X1:X2"/>
    <mergeCell ref="Y1:Y2"/>
    <mergeCell ref="B1:Q1"/>
    <mergeCell ref="A1:A2"/>
    <mergeCell ref="R1:R2"/>
    <mergeCell ref="S1:S2"/>
    <mergeCell ref="T1:T2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岩土（东蒙）</vt:lpstr>
      <vt:lpstr>市政（东蒙）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郑举乐</dc:creator>
  <cp:lastModifiedBy>Administrator</cp:lastModifiedBy>
  <dcterms:created xsi:type="dcterms:W3CDTF">2015-06-05T18:19:00Z</dcterms:created>
  <dcterms:modified xsi:type="dcterms:W3CDTF">2022-10-07T03:47:20Z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27410C7E651E4DBFAB0D2520A93A2C01</vt:lpwstr>
  </property>
  <property fmtid="{D5CDD505-2E9C-101B-9397-08002B2CF9AE}" pid="3" name="KSOProductBuildVer">
    <vt:lpwstr>2052-11.1.0.12358</vt:lpwstr>
  </property>
</Properties>
</file>